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3"/>
  <workbookPr defaultThemeVersion="124226"/>
  <mc:AlternateContent xmlns:mc="http://schemas.openxmlformats.org/markup-compatibility/2006">
    <mc:Choice Requires="x15">
      <x15ac:absPath xmlns:x15ac="http://schemas.microsoft.com/office/spreadsheetml/2010/11/ac" url="https://cl.sharepoint.com/sites/dept_cictir/Shared Documents/Quarterly Reporting/2023/4Q 2023/Investor Centre/"/>
    </mc:Choice>
  </mc:AlternateContent>
  <xr:revisionPtr revIDLastSave="175" documentId="8_{6F455EE5-5767-4107-B6B9-C923EBE181B4}" xr6:coauthVersionLast="47" xr6:coauthVersionMax="47" xr10:uidLastSave="{0813F2BE-EC51-464E-ADAF-8D2F5D8909E2}"/>
  <bookViews>
    <workbookView xWindow="6480" yWindow="-14490" windowWidth="20475" windowHeight="13530" tabRatio="599" firstSheet="1" activeTab="3" xr2:uid="{00000000-000D-0000-FFFF-FFFF00000000}"/>
  </bookViews>
  <sheets>
    <sheet name="Key Financial Indicators_CCT" sheetId="15" state="hidden" r:id="rId1"/>
    <sheet name="Key Financial Indicators_CICT" sheetId="16" r:id="rId2"/>
    <sheet name="Distribution Statements_CCT" sheetId="13" state="hidden" r:id="rId3"/>
    <sheet name="Distribution Statements_CICT" sheetId="17" r:id="rId4"/>
  </sheets>
  <externalReferences>
    <externalReference r:id="rId5"/>
    <externalReference r:id="rId6"/>
    <externalReference r:id="rId7"/>
  </externalReferences>
  <definedNames>
    <definedName name="OLE_LINK16" localSheetId="2">'Distribution Statements_CCT'!#REF!</definedName>
    <definedName name="OLE_LINK16" localSheetId="3">'Distribution Statements_CICT'!#REF!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17" l="1"/>
  <c r="F45" i="17"/>
  <c r="F50" i="17" s="1"/>
  <c r="E45" i="17"/>
  <c r="E42" i="17"/>
  <c r="F42" i="17"/>
  <c r="E19" i="17"/>
  <c r="F19" i="17"/>
  <c r="E15" i="17"/>
  <c r="E20" i="17" s="1"/>
  <c r="E27" i="17" s="1"/>
  <c r="E30" i="17" s="1"/>
  <c r="E35" i="17" s="1"/>
  <c r="E37" i="17" s="1"/>
  <c r="F15" i="17"/>
  <c r="F20" i="17" s="1"/>
  <c r="F27" i="17" s="1"/>
  <c r="F30" i="17" s="1"/>
  <c r="F35" i="17" s="1"/>
  <c r="F37" i="17" s="1"/>
  <c r="D58" i="17"/>
  <c r="D55" i="17"/>
  <c r="D53" i="17"/>
  <c r="D25" i="17"/>
  <c r="D51" i="17"/>
  <c r="D47" i="17"/>
  <c r="D49" i="17"/>
  <c r="D46" i="17"/>
  <c r="D14" i="17"/>
  <c r="D17" i="17"/>
  <c r="D16" i="17"/>
  <c r="D13" i="17"/>
  <c r="D15" i="17" s="1"/>
  <c r="D20" i="17" s="1"/>
  <c r="D27" i="17" s="1"/>
  <c r="D30" i="17" s="1"/>
  <c r="D35" i="17" s="1"/>
  <c r="D37" i="17" s="1"/>
  <c r="D12" i="17"/>
  <c r="D41" i="17"/>
  <c r="D29" i="17"/>
  <c r="D24" i="17"/>
  <c r="D23" i="17"/>
  <c r="D31" i="17"/>
  <c r="D22" i="17"/>
  <c r="D36" i="17"/>
  <c r="D21" i="17"/>
  <c r="D26" i="17"/>
  <c r="D40" i="17"/>
  <c r="D45" i="17"/>
  <c r="D50" i="17" s="1"/>
  <c r="C55" i="17"/>
  <c r="C45" i="17"/>
  <c r="C50" i="17"/>
  <c r="C42" i="17"/>
  <c r="C15" i="17"/>
  <c r="C19" i="17"/>
  <c r="C20" i="17" s="1"/>
  <c r="C27" i="17" s="1"/>
  <c r="C30" i="17" s="1"/>
  <c r="C35" i="17" s="1"/>
  <c r="C37" i="17" s="1"/>
  <c r="C17" i="16"/>
  <c r="R17" i="15"/>
  <c r="O17" i="15"/>
  <c r="D18" i="17"/>
  <c r="D19" i="17"/>
  <c r="D42" i="17"/>
</calcChain>
</file>

<file path=xl/sharedStrings.xml><?xml version="1.0" encoding="utf-8"?>
<sst xmlns="http://schemas.openxmlformats.org/spreadsheetml/2006/main" count="140" uniqueCount="91">
  <si>
    <t>CapitaLand Commercial Trust</t>
  </si>
  <si>
    <t>Financial Year End 31 December</t>
  </si>
  <si>
    <t>Key Financial Indicators</t>
  </si>
  <si>
    <t>1Q 2019</t>
  </si>
  <si>
    <t>Earnings/(Loss) Per Unit (¢)</t>
  </si>
  <si>
    <t>Aggregate Leverage (%)</t>
  </si>
  <si>
    <t>Interest Cover (times)</t>
  </si>
  <si>
    <t>Market Capitalisation (S$ million)</t>
  </si>
  <si>
    <t>CapitaLand Integrated Commercial Trust</t>
  </si>
  <si>
    <t>1H2024</t>
  </si>
  <si>
    <t>Distribution Statement by Year</t>
  </si>
  <si>
    <t>Statement of Total Return</t>
  </si>
  <si>
    <t>S$ '000</t>
  </si>
  <si>
    <r>
      <t xml:space="preserve">2014 </t>
    </r>
    <r>
      <rPr>
        <b/>
        <vertAlign val="superscript"/>
        <sz val="10"/>
        <color indexed="9"/>
        <rFont val="Arial"/>
        <family val="2"/>
      </rPr>
      <t>(1)</t>
    </r>
  </si>
  <si>
    <t>Gross rental income</t>
  </si>
  <si>
    <t>Car park income</t>
  </si>
  <si>
    <t>Other income</t>
  </si>
  <si>
    <t>Gross revenue</t>
  </si>
  <si>
    <t>Property management fees</t>
  </si>
  <si>
    <t>Property tax</t>
  </si>
  <si>
    <t xml:space="preserve">Other property operating expenses </t>
  </si>
  <si>
    <t xml:space="preserve">Property operating expenses </t>
  </si>
  <si>
    <t>Net property income</t>
  </si>
  <si>
    <t>Interest income and other income</t>
  </si>
  <si>
    <t>Asset management fees</t>
  </si>
  <si>
    <t xml:space="preserve">Trust expenses </t>
  </si>
  <si>
    <t>Finance costs</t>
  </si>
  <si>
    <t>Amortisation expense</t>
  </si>
  <si>
    <t>Costs associated with acquisition of subsidiary</t>
  </si>
  <si>
    <t>Net income before share of profit of associate and joint venture</t>
  </si>
  <si>
    <t>Share of results (net of tax) of:</t>
  </si>
  <si>
    <t>Associate</t>
  </si>
  <si>
    <t>Joint venture(s)</t>
  </si>
  <si>
    <t>Net Income</t>
  </si>
  <si>
    <t xml:space="preserve">Premium on repurchase of Convertible Bonds </t>
  </si>
  <si>
    <t xml:space="preserve">Net change in fair value of financial derivatives </t>
  </si>
  <si>
    <t>Net change in fair value of investment properties</t>
  </si>
  <si>
    <t>Gain/(Loss) on liquidation/disposal/acquisition of subsidiaries</t>
  </si>
  <si>
    <t>Gain/(loss) on disposal of investment properties</t>
  </si>
  <si>
    <t>Dilution gain/(loss) on interest in associate/unquoted investment</t>
  </si>
  <si>
    <t>Impairment of available-for-sale investment</t>
  </si>
  <si>
    <t>Total return for the period before taxation</t>
  </si>
  <si>
    <t xml:space="preserve">Taxation  </t>
  </si>
  <si>
    <t>Total return for the period</t>
  </si>
  <si>
    <t>Attributable to</t>
  </si>
  <si>
    <t>Unitholders</t>
  </si>
  <si>
    <t>Non-controlling interest</t>
  </si>
  <si>
    <t>Distribution statement</t>
  </si>
  <si>
    <t>Net income before share of profit of associate and joint ventures / 
Total return attributable to unitholders</t>
  </si>
  <si>
    <t xml:space="preserve">Net effect of non-tax deductible items </t>
  </si>
  <si>
    <t xml:space="preserve">Distribution income from associate </t>
  </si>
  <si>
    <t>Distribution income from joint venture(s)</t>
  </si>
  <si>
    <t>Other gains distribution</t>
  </si>
  <si>
    <t>Amount available for distribution to Unitholders</t>
  </si>
  <si>
    <r>
      <t>Distributable income to Unitholders</t>
    </r>
    <r>
      <rPr>
        <vertAlign val="superscript"/>
        <sz val="9"/>
        <color indexed="8"/>
        <rFont val="Arial"/>
        <family val="2"/>
      </rPr>
      <t xml:space="preserve"> </t>
    </r>
  </si>
  <si>
    <t>Distribution per unit (¢) (DPU)</t>
  </si>
  <si>
    <t>(based on the number of Units in issue at end of period)</t>
  </si>
  <si>
    <r>
      <t>Issued units as at end of period ('000)</t>
    </r>
    <r>
      <rPr>
        <b/>
        <vertAlign val="superscript"/>
        <sz val="9"/>
        <rFont val="Arial"/>
        <family val="2"/>
      </rPr>
      <t xml:space="preserve"> (2)</t>
    </r>
  </si>
  <si>
    <t>Adjusted net asset value per unit (S$)</t>
  </si>
  <si>
    <t>(excluding the distributable income)</t>
  </si>
  <si>
    <t>Notes:</t>
  </si>
  <si>
    <t>1. With effect from FY 2014, the Group adopt FRS111 Joint Arrangements.</t>
  </si>
  <si>
    <t xml:space="preserve">2(a) In Sep 2006, 1.38 million of CCT units was issued for acquisition fee. (b) In Jul 2009, 1.4 million of CCT units was issued for rights issue. </t>
  </si>
  <si>
    <t>2(c ) DPU was computed after taking into consideration additional 513 million CCT Units expected to be issued on 27 October 2017 pursuant to the equity issuance exercise announced on 21 September 2017.</t>
  </si>
  <si>
    <t>2(d) Adjusted net asset value per unit was adjusted for completion of Asia Square Tower 2 acquisition and rights issue.</t>
  </si>
  <si>
    <t>3. For more details on the financial statements, please refer to the SGXNET financial results announcements posted on: http://cct.listedcompany.com/quarterly_results.html</t>
  </si>
  <si>
    <r>
      <t xml:space="preserve">2020 </t>
    </r>
    <r>
      <rPr>
        <b/>
        <vertAlign val="superscript"/>
        <sz val="10"/>
        <color indexed="9"/>
        <rFont val="Arial"/>
        <family val="2"/>
      </rPr>
      <t>(1)</t>
    </r>
  </si>
  <si>
    <t>Interest and other income</t>
  </si>
  <si>
    <t>Investment income</t>
  </si>
  <si>
    <t>Management fees</t>
  </si>
  <si>
    <r>
      <t xml:space="preserve">Transaction costs relating to the Merger </t>
    </r>
    <r>
      <rPr>
        <vertAlign val="superscript"/>
        <sz val="9"/>
        <color indexed="8"/>
        <rFont val="Arial"/>
        <family val="2"/>
      </rPr>
      <t>(2)</t>
    </r>
  </si>
  <si>
    <t xml:space="preserve"> -   </t>
  </si>
  <si>
    <t xml:space="preserve">                     -  </t>
  </si>
  <si>
    <t>Net income before share of results of joint ventures</t>
  </si>
  <si>
    <t> </t>
  </si>
  <si>
    <t>Joint venture</t>
  </si>
  <si>
    <t>Gain relating to negative goodwill arising from the Merger</t>
  </si>
  <si>
    <t>Net change in fair value of financial derivatives</t>
  </si>
  <si>
    <t>Gain on divestment of investment property</t>
  </si>
  <si>
    <t>Total return for the year before taxation</t>
  </si>
  <si>
    <t>Total return for the year</t>
  </si>
  <si>
    <t>Total return attributable to unitholders</t>
  </si>
  <si>
    <t>Net tax and other adjustments</t>
  </si>
  <si>
    <t>Tax-exempt income</t>
  </si>
  <si>
    <t>Capital distributions</t>
  </si>
  <si>
    <t>Distribution income from joint ventures</t>
  </si>
  <si>
    <r>
      <t>Issued units as at end of period ('000)</t>
    </r>
    <r>
      <rPr>
        <b/>
        <vertAlign val="superscript"/>
        <sz val="9"/>
        <rFont val="Arial"/>
        <family val="2"/>
      </rPr>
      <t xml:space="preserve"> (3)</t>
    </r>
  </si>
  <si>
    <t xml:space="preserve">1. On 21 October 2020, the merger of CMT and CCT is effected through the acquisition by CMT of all the issued and paid-up units in CCT by way of the trust scheme of arrangement in accordance with the Singapore Code on Take-overs and Mergers (the "Merger"). </t>
  </si>
  <si>
    <t>2. The transaction costs were incurred in relation to the Merger.</t>
  </si>
  <si>
    <t>3. In FY 2021, 127 million new Units were issued pursuant to the private placement. In FY 2020, 2,780 million new Units were issued as consideration units for the Merger.</t>
  </si>
  <si>
    <r>
      <t>4. For more details on the financial statements, please refer to the SGXNET financial results</t>
    </r>
    <r>
      <rPr>
        <sz val="9"/>
        <rFont val="Arial"/>
        <family val="2"/>
      </rPr>
      <t xml:space="preserve"> announcements posted on: </t>
    </r>
    <r>
      <rPr>
        <sz val="9"/>
        <color indexed="30"/>
        <rFont val="Arial"/>
        <family val="2"/>
      </rPr>
      <t>https://investor.cict.com.sg/financial_results.html</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</si>
</sst>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00_);_(* \(#,##0.00\);_(* \-??_);_(@_)"/>
    <numFmt numFmtId="166" formatCode="#,##0.0"/>
    <numFmt numFmtId="167" formatCode="_(* #,##0.0_);_(* \(#,##0.0\);_(* &quot;-&quot;??_);_(@_)"/>
    <numFmt numFmtId="168" formatCode="0.0"/>
  </numFmts>
  <fonts count="30">
    <font>
      <sz val="10"/>
      <name val="Arial"/>
    </font>
    <font>
      <sz val="10"/>
      <name val="Arial"/>
      <family val="2"/>
    </font>
    <font>
      <sz val="8"/>
      <name val="Arial"/>
      <family val="2"/>
    </font>
    <font>
      <sz val="10"/>
      <name val="Arial"/>
      <family val="2"/>
    </font>
    <font>
      <b/>
      <sz val="12"/>
      <name val="Arial"/>
      <family val="2"/>
    </font>
    <font>
      <b/>
      <sz val="10"/>
      <color indexed="9"/>
      <name val="Arial"/>
      <family val="2"/>
    </font>
    <font>
      <sz val="10"/>
      <name val="SimSun"/>
    </font>
    <font>
      <vertAlign val="superscript"/>
      <sz val="9"/>
      <color indexed="8"/>
      <name val="Arial"/>
      <family val="2"/>
    </font>
    <font>
      <b/>
      <sz val="9"/>
      <name val="Arial"/>
      <family val="2"/>
    </font>
    <font>
      <sz val="9"/>
      <name val="Arial"/>
      <family val="2"/>
    </font>
    <font>
      <b/>
      <vertAlign val="superscript"/>
      <sz val="10"/>
      <color indexed="9"/>
      <name val="Arial"/>
      <family val="2"/>
    </font>
    <font>
      <b/>
      <vertAlign val="superscript"/>
      <sz val="9"/>
      <name val="Arial"/>
      <family val="2"/>
    </font>
    <font>
      <sz val="9"/>
      <color indexed="30"/>
      <name val="Arial"/>
      <family val="2"/>
    </font>
    <font>
      <sz val="11"/>
      <color theme="1"/>
      <name val="Calibri"/>
      <family val="2"/>
      <scheme val="minor"/>
    </font>
    <font>
      <u/>
      <sz val="10"/>
      <color theme="10"/>
      <name val="Arial"/>
      <family val="2"/>
    </font>
    <font>
      <b/>
      <sz val="11"/>
      <color theme="1"/>
      <name val="Calibri"/>
      <family val="2"/>
      <scheme val="minor"/>
    </font>
    <font>
      <sz val="9"/>
      <color theme="1"/>
      <name val="Arial"/>
      <family val="2"/>
    </font>
    <font>
      <b/>
      <sz val="9"/>
      <color theme="1"/>
      <name val="Arial"/>
      <family val="2"/>
    </font>
    <font>
      <sz val="10"/>
      <color theme="1"/>
      <name val="Arial"/>
      <family val="2"/>
    </font>
    <font>
      <b/>
      <u/>
      <sz val="9"/>
      <color theme="1"/>
      <name val="Arial"/>
      <family val="2"/>
    </font>
    <font>
      <b/>
      <sz val="12"/>
      <color theme="1"/>
      <name val="Arial"/>
      <family val="2"/>
    </font>
    <font>
      <b/>
      <u/>
      <sz val="10"/>
      <color theme="1"/>
      <name val="Arial"/>
      <family val="2"/>
    </font>
    <font>
      <i/>
      <sz val="9"/>
      <color theme="1"/>
      <name val="Arial"/>
      <family val="2"/>
    </font>
    <font>
      <i/>
      <sz val="11"/>
      <color theme="1"/>
      <name val="Calibri"/>
      <family val="2"/>
      <scheme val="minor"/>
    </font>
    <font>
      <sz val="9"/>
      <color rgb="FF000000"/>
      <name val="Arial"/>
      <family val="2"/>
    </font>
    <font>
      <b/>
      <sz val="9"/>
      <color rgb="FF000000"/>
      <name val="Arial"/>
      <family val="2"/>
    </font>
    <font>
      <sz val="10"/>
      <name val="Arial"/>
      <family val="2"/>
      <charset val="1"/>
    </font>
    <font>
      <sz val="10"/>
      <color rgb="FF000000"/>
      <name val="Arial"/>
      <family val="2"/>
      <charset val="1"/>
    </font>
    <font>
      <i/>
      <sz val="9"/>
      <name val="Arial"/>
      <family val="2"/>
    </font>
    <font>
      <sz val="11"/>
      <name val="Calibri"/>
      <family val="2"/>
      <scheme val="minor"/>
    </font>
  </fonts>
  <fills count="3">
    <fill>
      <patternFill patternType="none"/>
    </fill>
    <fill>
      <patternFill patternType="gray125"/>
    </fill>
    <fill>
      <patternFill patternType="solid">
        <fgColor rgb="FF002060"/>
        <bgColor indexed="56"/>
      </patternFill>
    </fill>
  </fills>
  <borders count="26">
    <border>
      <left/>
      <right/>
      <top/>
      <bottom/>
      <diagonal/>
    </border>
    <border>
      <left style="thin">
        <color indexed="8"/>
      </left>
      <right style="thin">
        <color indexed="8"/>
      </right>
      <top style="thin">
        <color indexed="8"/>
      </top>
      <bottom style="thin">
        <color indexed="8"/>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right style="thin">
        <color indexed="64"/>
      </right>
      <top/>
      <bottom/>
      <diagonal/>
    </border>
    <border>
      <left/>
      <right/>
      <top style="thin">
        <color indexed="64"/>
      </top>
      <bottom style="thin">
        <color indexed="64"/>
      </bottom>
      <diagonal/>
    </border>
    <border>
      <left style="medium">
        <color rgb="FF000000"/>
      </left>
      <right/>
      <top style="medium">
        <color rgb="FF000000"/>
      </top>
      <bottom style="medium">
        <color rgb="FF000000"/>
      </bottom>
      <diagonal/>
    </border>
    <border>
      <left style="medium">
        <color indexed="64"/>
      </left>
      <right/>
      <top/>
      <bottom style="medium">
        <color indexed="64"/>
      </bottom>
      <diagonal/>
    </border>
    <border>
      <left style="medium">
        <color indexed="64"/>
      </left>
      <right/>
      <top style="medium">
        <color indexed="64"/>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indexed="64"/>
      </top>
      <bottom/>
      <diagonal/>
    </border>
    <border>
      <left style="medium">
        <color indexed="64"/>
      </left>
      <right/>
      <top style="medium">
        <color indexed="64"/>
      </top>
      <bottom style="medium">
        <color indexed="64"/>
      </bottom>
      <diagonal/>
    </border>
  </borders>
  <cellStyleXfs count="11">
    <xf numFmtId="0" fontId="0" fillId="0" borderId="0"/>
    <xf numFmtId="43" fontId="1" fillId="0" borderId="0" applyFont="0" applyFill="0" applyBorder="0" applyAlignment="0" applyProtection="0"/>
    <xf numFmtId="43" fontId="1" fillId="0" borderId="0" applyFont="0" applyFill="0" applyBorder="0" applyAlignment="0" applyProtection="0"/>
    <xf numFmtId="165" fontId="6" fillId="0" borderId="0" applyFill="0" applyBorder="0" applyAlignment="0" applyProtection="0"/>
    <xf numFmtId="0" fontId="14" fillId="0" borderId="0" applyNumberFormat="0" applyFill="0" applyBorder="0" applyAlignment="0" applyProtection="0"/>
    <xf numFmtId="0" fontId="3" fillId="0" borderId="0"/>
    <xf numFmtId="0" fontId="13" fillId="0" borderId="0"/>
    <xf numFmtId="3" fontId="3" fillId="0" borderId="1"/>
    <xf numFmtId="9" fontId="1" fillId="0" borderId="0" applyFont="0" applyFill="0" applyBorder="0" applyAlignment="0" applyProtection="0"/>
    <xf numFmtId="9" fontId="13" fillId="0" borderId="0" applyFont="0" applyFill="0" applyBorder="0" applyAlignment="0" applyProtection="0"/>
    <xf numFmtId="9" fontId="6" fillId="0" borderId="0" applyFill="0" applyBorder="0" applyAlignment="0" applyProtection="0"/>
  </cellStyleXfs>
  <cellXfs count="139">
    <xf numFmtId="0" fontId="0" fillId="0" borderId="0" xfId="0"/>
    <xf numFmtId="0" fontId="4" fillId="0" borderId="0" xfId="0" applyFont="1"/>
    <xf numFmtId="0" fontId="13" fillId="0" borderId="0" xfId="6"/>
    <xf numFmtId="37" fontId="13" fillId="0" borderId="0" xfId="6" applyNumberFormat="1"/>
    <xf numFmtId="37" fontId="16" fillId="0" borderId="2" xfId="6" applyNumberFormat="1" applyFont="1" applyBorder="1" applyAlignment="1">
      <alignment horizontal="right" wrapText="1"/>
    </xf>
    <xf numFmtId="37" fontId="16" fillId="0" borderId="2" xfId="6" applyNumberFormat="1" applyFont="1" applyBorder="1" applyAlignment="1">
      <alignment horizontal="right" vertical="center" wrapText="1"/>
    </xf>
    <xf numFmtId="37" fontId="16" fillId="0" borderId="3" xfId="6" applyNumberFormat="1" applyFont="1" applyBorder="1" applyAlignment="1">
      <alignment horizontal="right" wrapText="1"/>
    </xf>
    <xf numFmtId="37" fontId="16" fillId="0" borderId="4" xfId="6" applyNumberFormat="1" applyFont="1" applyBorder="1" applyAlignment="1">
      <alignment horizontal="right" wrapText="1"/>
    </xf>
    <xf numFmtId="37" fontId="16" fillId="0" borderId="5" xfId="6" applyNumberFormat="1" applyFont="1" applyBorder="1" applyAlignment="1">
      <alignment horizontal="right" wrapText="1"/>
    </xf>
    <xf numFmtId="37" fontId="16" fillId="0" borderId="5" xfId="6" applyNumberFormat="1" applyFont="1" applyBorder="1" applyAlignment="1">
      <alignment horizontal="right" vertical="center" wrapText="1"/>
    </xf>
    <xf numFmtId="37" fontId="16" fillId="0" borderId="6" xfId="6" applyNumberFormat="1" applyFont="1" applyBorder="1" applyAlignment="1">
      <alignment horizontal="right" wrapText="1"/>
    </xf>
    <xf numFmtId="37" fontId="17" fillId="0" borderId="4" xfId="6" applyNumberFormat="1" applyFont="1" applyBorder="1" applyAlignment="1">
      <alignment horizontal="right" wrapText="1"/>
    </xf>
    <xf numFmtId="37" fontId="17" fillId="0" borderId="5" xfId="6" applyNumberFormat="1" applyFont="1" applyBorder="1" applyAlignment="1">
      <alignment horizontal="right" wrapText="1"/>
    </xf>
    <xf numFmtId="37" fontId="17" fillId="0" borderId="6" xfId="6" applyNumberFormat="1" applyFont="1" applyBorder="1" applyAlignment="1">
      <alignment horizontal="right" wrapText="1"/>
    </xf>
    <xf numFmtId="37" fontId="17" fillId="0" borderId="3" xfId="6" applyNumberFormat="1" applyFont="1" applyBorder="1" applyAlignment="1">
      <alignment horizontal="right" wrapText="1"/>
    </xf>
    <xf numFmtId="37" fontId="17" fillId="0" borderId="0" xfId="6" applyNumberFormat="1" applyFont="1" applyAlignment="1">
      <alignment horizontal="right" wrapText="1"/>
    </xf>
    <xf numFmtId="37" fontId="17" fillId="0" borderId="0" xfId="6" applyNumberFormat="1" applyFont="1" applyAlignment="1">
      <alignment horizontal="justify" wrapText="1"/>
    </xf>
    <xf numFmtId="37" fontId="16" fillId="0" borderId="0" xfId="6" applyNumberFormat="1" applyFont="1" applyAlignment="1">
      <alignment horizontal="justify" wrapText="1"/>
    </xf>
    <xf numFmtId="37" fontId="16" fillId="0" borderId="7" xfId="6" applyNumberFormat="1" applyFont="1" applyBorder="1" applyAlignment="1">
      <alignment horizontal="right" wrapText="1"/>
    </xf>
    <xf numFmtId="37" fontId="17" fillId="0" borderId="8" xfId="6" applyNumberFormat="1" applyFont="1" applyBorder="1" applyAlignment="1">
      <alignment horizontal="right" wrapText="1"/>
    </xf>
    <xf numFmtId="37" fontId="18" fillId="0" borderId="0" xfId="6" applyNumberFormat="1" applyFont="1"/>
    <xf numFmtId="37" fontId="19" fillId="0" borderId="0" xfId="6" applyNumberFormat="1" applyFont="1" applyAlignment="1">
      <alignment horizontal="justify" wrapText="1"/>
    </xf>
    <xf numFmtId="0" fontId="8" fillId="0" borderId="0" xfId="6" applyFont="1"/>
    <xf numFmtId="3" fontId="13" fillId="0" borderId="0" xfId="6" applyNumberFormat="1"/>
    <xf numFmtId="0" fontId="16" fillId="0" borderId="0" xfId="6" applyFont="1" applyAlignment="1">
      <alignment horizontal="right"/>
    </xf>
    <xf numFmtId="0" fontId="2" fillId="0" borderId="0" xfId="6" applyFont="1"/>
    <xf numFmtId="3" fontId="16" fillId="0" borderId="0" xfId="6" applyNumberFormat="1" applyFont="1"/>
    <xf numFmtId="3" fontId="16" fillId="0" borderId="0" xfId="6" applyNumberFormat="1" applyFont="1" applyAlignment="1">
      <alignment horizontal="right"/>
    </xf>
    <xf numFmtId="0" fontId="16" fillId="0" borderId="0" xfId="6" applyFont="1"/>
    <xf numFmtId="2" fontId="16" fillId="0" borderId="0" xfId="6" applyNumberFormat="1" applyFont="1"/>
    <xf numFmtId="0" fontId="18" fillId="0" borderId="0" xfId="6" applyFont="1" applyAlignment="1">
      <alignment horizontal="right"/>
    </xf>
    <xf numFmtId="0" fontId="16" fillId="0" borderId="0" xfId="6" applyFont="1" applyAlignment="1">
      <alignment horizontal="justify" wrapText="1"/>
    </xf>
    <xf numFmtId="37" fontId="17" fillId="0" borderId="0" xfId="6" applyNumberFormat="1" applyFont="1" applyAlignment="1">
      <alignment wrapText="1"/>
    </xf>
    <xf numFmtId="37" fontId="16" fillId="0" borderId="0" xfId="6" applyNumberFormat="1" applyFont="1" applyAlignment="1">
      <alignment wrapText="1"/>
    </xf>
    <xf numFmtId="0" fontId="16" fillId="0" borderId="0" xfId="6" applyFont="1" applyAlignment="1">
      <alignment horizontal="right" wrapText="1"/>
    </xf>
    <xf numFmtId="37" fontId="16" fillId="0" borderId="9" xfId="6" applyNumberFormat="1" applyFont="1" applyBorder="1" applyAlignment="1">
      <alignment horizontal="right" wrapText="1"/>
    </xf>
    <xf numFmtId="37" fontId="16" fillId="0" borderId="9" xfId="6" applyNumberFormat="1" applyFont="1" applyBorder="1" applyAlignment="1">
      <alignment horizontal="right" vertical="center" wrapText="1"/>
    </xf>
    <xf numFmtId="164" fontId="9" fillId="0" borderId="4" xfId="1" applyNumberFormat="1" applyFont="1" applyBorder="1" applyAlignment="1">
      <alignment horizontal="right" wrapText="1"/>
    </xf>
    <xf numFmtId="37" fontId="17" fillId="0" borderId="8" xfId="6" applyNumberFormat="1" applyFont="1" applyBorder="1" applyAlignment="1">
      <alignment horizontal="right" vertical="center" wrapText="1"/>
    </xf>
    <xf numFmtId="0" fontId="20" fillId="0" borderId="0" xfId="6" applyFont="1"/>
    <xf numFmtId="43" fontId="16" fillId="0" borderId="4" xfId="1" applyFont="1" applyFill="1" applyBorder="1" applyAlignment="1">
      <alignment horizontal="right" wrapText="1"/>
    </xf>
    <xf numFmtId="164" fontId="16" fillId="0" borderId="4" xfId="1" applyNumberFormat="1" applyFont="1" applyFill="1" applyBorder="1" applyAlignment="1">
      <alignment horizontal="right" wrapText="1"/>
    </xf>
    <xf numFmtId="164" fontId="16" fillId="0" borderId="6" xfId="1" applyNumberFormat="1" applyFont="1" applyFill="1" applyBorder="1" applyAlignment="1">
      <alignment horizontal="right" wrapText="1"/>
    </xf>
    <xf numFmtId="2" fontId="16" fillId="0" borderId="0" xfId="6" applyNumberFormat="1" applyFont="1" applyAlignment="1">
      <alignment horizontal="right"/>
    </xf>
    <xf numFmtId="0" fontId="21" fillId="0" borderId="0" xfId="6" applyFont="1" applyAlignment="1">
      <alignment horizontal="justify" wrapText="1"/>
    </xf>
    <xf numFmtId="43" fontId="13" fillId="0" borderId="0" xfId="1" applyFont="1"/>
    <xf numFmtId="0" fontId="14" fillId="0" borderId="0" xfId="4" applyAlignment="1"/>
    <xf numFmtId="0" fontId="5" fillId="2" borderId="10" xfId="7" applyNumberFormat="1" applyFont="1" applyFill="1" applyBorder="1" applyAlignment="1">
      <alignment horizontal="left" vertical="center"/>
    </xf>
    <xf numFmtId="0" fontId="5" fillId="2" borderId="0" xfId="7" applyNumberFormat="1" applyFont="1" applyFill="1" applyBorder="1" applyAlignment="1">
      <alignment horizontal="right" vertical="center"/>
    </xf>
    <xf numFmtId="0" fontId="5" fillId="2" borderId="11" xfId="7" applyNumberFormat="1" applyFont="1" applyFill="1" applyBorder="1" applyAlignment="1">
      <alignment horizontal="left" vertical="center"/>
    </xf>
    <xf numFmtId="0" fontId="0" fillId="0" borderId="0" xfId="0" applyAlignment="1">
      <alignment horizontal="left"/>
    </xf>
    <xf numFmtId="0" fontId="5" fillId="2" borderId="0" xfId="7" applyNumberFormat="1" applyFont="1" applyFill="1" applyBorder="1" applyAlignment="1">
      <alignment horizontal="left" vertical="center"/>
    </xf>
    <xf numFmtId="0" fontId="13" fillId="0" borderId="0" xfId="6" applyAlignment="1">
      <alignment horizontal="left"/>
    </xf>
    <xf numFmtId="0" fontId="0" fillId="0" borderId="12" xfId="0" applyBorder="1" applyAlignment="1">
      <alignment horizontal="left"/>
    </xf>
    <xf numFmtId="0" fontId="1" fillId="0" borderId="12" xfId="0" applyFont="1" applyBorder="1" applyAlignment="1">
      <alignment horizontal="left"/>
    </xf>
    <xf numFmtId="0" fontId="20" fillId="0" borderId="12" xfId="6" applyFont="1" applyBorder="1" applyAlignment="1">
      <alignment horizontal="left"/>
    </xf>
    <xf numFmtId="0" fontId="4" fillId="0" borderId="12" xfId="0" applyFont="1" applyBorder="1" applyAlignment="1">
      <alignment horizontal="left"/>
    </xf>
    <xf numFmtId="0" fontId="21" fillId="0" borderId="12" xfId="6" applyFont="1" applyBorder="1" applyAlignment="1">
      <alignment horizontal="left" wrapText="1"/>
    </xf>
    <xf numFmtId="0" fontId="18" fillId="0" borderId="0" xfId="6" applyFont="1" applyAlignment="1">
      <alignment horizontal="left"/>
    </xf>
    <xf numFmtId="164" fontId="9" fillId="0" borderId="4" xfId="1" applyNumberFormat="1" applyFont="1" applyFill="1" applyBorder="1" applyAlignment="1">
      <alignment horizontal="right" wrapText="1"/>
    </xf>
    <xf numFmtId="0" fontId="1" fillId="0" borderId="0" xfId="0" applyFont="1" applyAlignment="1">
      <alignment horizontal="left"/>
    </xf>
    <xf numFmtId="0" fontId="1" fillId="0" borderId="12" xfId="0" applyFont="1" applyBorder="1" applyAlignment="1">
      <alignment horizontal="left" wrapText="1"/>
    </xf>
    <xf numFmtId="0" fontId="1" fillId="0" borderId="0" xfId="8" applyNumberFormat="1" applyFont="1" applyAlignment="1">
      <alignment horizontal="left"/>
    </xf>
    <xf numFmtId="39" fontId="1" fillId="0" borderId="0" xfId="0" applyNumberFormat="1" applyFont="1" applyAlignment="1">
      <alignment horizontal="left"/>
    </xf>
    <xf numFmtId="0" fontId="1" fillId="0" borderId="0" xfId="2" applyNumberFormat="1" applyFont="1" applyAlignment="1">
      <alignment horizontal="left"/>
    </xf>
    <xf numFmtId="0" fontId="1" fillId="0" borderId="0" xfId="2" applyNumberFormat="1" applyFont="1" applyFill="1" applyAlignment="1">
      <alignment horizontal="left"/>
    </xf>
    <xf numFmtId="166" fontId="1" fillId="0" borderId="0" xfId="0" applyNumberFormat="1" applyFont="1" applyAlignment="1">
      <alignment horizontal="left"/>
    </xf>
    <xf numFmtId="164" fontId="16" fillId="0" borderId="2" xfId="1" applyNumberFormat="1" applyFont="1" applyFill="1" applyBorder="1" applyAlignment="1">
      <alignment horizontal="right" wrapText="1"/>
    </xf>
    <xf numFmtId="164" fontId="16" fillId="0" borderId="2" xfId="1" applyNumberFormat="1" applyFont="1" applyFill="1" applyBorder="1" applyAlignment="1">
      <alignment horizontal="right" vertical="center" wrapText="1"/>
    </xf>
    <xf numFmtId="168" fontId="1" fillId="0" borderId="0" xfId="0" applyNumberFormat="1" applyFont="1" applyAlignment="1">
      <alignment horizontal="left"/>
    </xf>
    <xf numFmtId="2" fontId="22" fillId="0" borderId="0" xfId="6" applyNumberFormat="1" applyFont="1" applyAlignment="1">
      <alignment horizontal="right"/>
    </xf>
    <xf numFmtId="0" fontId="23" fillId="0" borderId="0" xfId="6" applyFont="1"/>
    <xf numFmtId="3" fontId="22" fillId="0" borderId="0" xfId="6" applyNumberFormat="1" applyFont="1"/>
    <xf numFmtId="2" fontId="22" fillId="0" borderId="0" xfId="6" applyNumberFormat="1" applyFont="1"/>
    <xf numFmtId="37" fontId="15" fillId="0" borderId="0" xfId="6" applyNumberFormat="1" applyFont="1"/>
    <xf numFmtId="37" fontId="17" fillId="0" borderId="13" xfId="6" applyNumberFormat="1" applyFont="1" applyBorder="1" applyAlignment="1">
      <alignment horizontal="right" wrapText="1"/>
    </xf>
    <xf numFmtId="37" fontId="16" fillId="0" borderId="0" xfId="6" applyNumberFormat="1" applyFont="1" applyAlignment="1">
      <alignment horizontal="right" wrapText="1"/>
    </xf>
    <xf numFmtId="43" fontId="13" fillId="0" borderId="0" xfId="1" applyFont="1" applyFill="1"/>
    <xf numFmtId="164" fontId="16" fillId="0" borderId="3" xfId="1" applyNumberFormat="1" applyFont="1" applyFill="1" applyBorder="1" applyAlignment="1">
      <alignment horizontal="right" wrapText="1"/>
    </xf>
    <xf numFmtId="164" fontId="17" fillId="0" borderId="4" xfId="1" applyNumberFormat="1" applyFont="1" applyFill="1" applyBorder="1" applyAlignment="1">
      <alignment horizontal="right" wrapText="1"/>
    </xf>
    <xf numFmtId="164" fontId="17" fillId="0" borderId="6" xfId="1" applyNumberFormat="1" applyFont="1" applyFill="1" applyBorder="1" applyAlignment="1">
      <alignment horizontal="right" wrapText="1"/>
    </xf>
    <xf numFmtId="164" fontId="17" fillId="0" borderId="3" xfId="1" applyNumberFormat="1" applyFont="1" applyFill="1" applyBorder="1" applyAlignment="1">
      <alignment horizontal="right" wrapText="1"/>
    </xf>
    <xf numFmtId="164" fontId="17" fillId="0" borderId="8" xfId="1" applyNumberFormat="1" applyFont="1" applyFill="1" applyBorder="1" applyAlignment="1">
      <alignment horizontal="right" wrapText="1"/>
    </xf>
    <xf numFmtId="164" fontId="16" fillId="0" borderId="0" xfId="1" applyNumberFormat="1" applyFont="1" applyFill="1" applyBorder="1" applyAlignment="1">
      <alignment horizontal="right" wrapText="1"/>
    </xf>
    <xf numFmtId="164" fontId="17" fillId="0" borderId="13" xfId="1" applyNumberFormat="1" applyFont="1" applyFill="1" applyBorder="1" applyAlignment="1">
      <alignment horizontal="right" wrapText="1"/>
    </xf>
    <xf numFmtId="164" fontId="13" fillId="0" borderId="0" xfId="1" applyNumberFormat="1" applyFont="1" applyFill="1"/>
    <xf numFmtId="164" fontId="17" fillId="0" borderId="8" xfId="1" applyNumberFormat="1" applyFont="1" applyFill="1" applyBorder="1" applyAlignment="1">
      <alignment horizontal="right" vertical="center" wrapText="1"/>
    </xf>
    <xf numFmtId="43" fontId="23" fillId="0" borderId="0" xfId="6" applyNumberFormat="1" applyFont="1"/>
    <xf numFmtId="0" fontId="9" fillId="0" borderId="0" xfId="6" applyFont="1"/>
    <xf numFmtId="37" fontId="8" fillId="0" borderId="0" xfId="6" applyNumberFormat="1" applyFont="1" applyAlignment="1">
      <alignment horizontal="justify" wrapText="1"/>
    </xf>
    <xf numFmtId="0" fontId="9" fillId="0" borderId="0" xfId="6" applyFont="1" applyAlignment="1">
      <alignment horizontal="justify" wrapText="1"/>
    </xf>
    <xf numFmtId="37" fontId="9" fillId="0" borderId="0" xfId="6" applyNumberFormat="1" applyFont="1" applyAlignment="1">
      <alignment horizontal="justify" wrapText="1"/>
    </xf>
    <xf numFmtId="0" fontId="24" fillId="0" borderId="0" xfId="0" applyFont="1" applyAlignment="1">
      <alignment wrapText="1"/>
    </xf>
    <xf numFmtId="164" fontId="17" fillId="0" borderId="15" xfId="1" applyNumberFormat="1" applyFont="1" applyFill="1" applyBorder="1" applyAlignment="1">
      <alignment horizontal="right" wrapText="1"/>
    </xf>
    <xf numFmtId="164" fontId="16" fillId="0" borderId="16" xfId="1" applyNumberFormat="1" applyFont="1" applyFill="1" applyBorder="1" applyAlignment="1">
      <alignment horizontal="right" wrapText="1"/>
    </xf>
    <xf numFmtId="164" fontId="16" fillId="0" borderId="7" xfId="1" applyNumberFormat="1" applyFont="1" applyFill="1" applyBorder="1" applyAlignment="1">
      <alignment horizontal="right" wrapText="1"/>
    </xf>
    <xf numFmtId="164" fontId="16" fillId="0" borderId="15" xfId="1" applyNumberFormat="1" applyFont="1" applyFill="1" applyBorder="1" applyAlignment="1">
      <alignment horizontal="right" wrapText="1"/>
    </xf>
    <xf numFmtId="37" fontId="16" fillId="0" borderId="17" xfId="6" applyNumberFormat="1" applyFont="1" applyBorder="1"/>
    <xf numFmtId="37" fontId="16" fillId="0" borderId="18" xfId="6" applyNumberFormat="1" applyFont="1" applyBorder="1"/>
    <xf numFmtId="37" fontId="16" fillId="0" borderId="19" xfId="6" applyNumberFormat="1" applyFont="1" applyBorder="1"/>
    <xf numFmtId="164" fontId="17" fillId="0" borderId="7" xfId="1" applyNumberFormat="1" applyFont="1" applyFill="1" applyBorder="1" applyAlignment="1">
      <alignment horizontal="right" wrapText="1"/>
    </xf>
    <xf numFmtId="37" fontId="16" fillId="0" borderId="0" xfId="6" applyNumberFormat="1" applyFont="1"/>
    <xf numFmtId="164" fontId="17" fillId="0" borderId="14" xfId="1" applyNumberFormat="1" applyFont="1" applyFill="1" applyBorder="1" applyAlignment="1">
      <alignment horizontal="right" wrapText="1"/>
    </xf>
    <xf numFmtId="43" fontId="16" fillId="0" borderId="0" xfId="6" applyNumberFormat="1" applyFont="1"/>
    <xf numFmtId="164" fontId="17" fillId="0" borderId="16" xfId="1" applyNumberFormat="1" applyFont="1" applyFill="1" applyBorder="1" applyAlignment="1">
      <alignment horizontal="right" wrapText="1"/>
    </xf>
    <xf numFmtId="37" fontId="17" fillId="0" borderId="14" xfId="6" applyNumberFormat="1" applyFont="1" applyBorder="1"/>
    <xf numFmtId="0" fontId="22" fillId="0" borderId="0" xfId="6" applyFont="1"/>
    <xf numFmtId="37" fontId="24" fillId="0" borderId="0" xfId="6" applyNumberFormat="1" applyFont="1" applyAlignment="1">
      <alignment wrapText="1"/>
    </xf>
    <xf numFmtId="37" fontId="25" fillId="0" borderId="0" xfId="6" applyNumberFormat="1" applyFont="1" applyAlignment="1">
      <alignment wrapText="1"/>
    </xf>
    <xf numFmtId="3" fontId="26" fillId="0" borderId="0" xfId="0" applyNumberFormat="1" applyFont="1"/>
    <xf numFmtId="3" fontId="27" fillId="0" borderId="0" xfId="0" applyNumberFormat="1" applyFont="1"/>
    <xf numFmtId="0" fontId="26" fillId="0" borderId="0" xfId="0" applyFont="1"/>
    <xf numFmtId="0" fontId="27" fillId="0" borderId="0" xfId="0" applyFont="1"/>
    <xf numFmtId="37" fontId="9" fillId="0" borderId="0" xfId="6" applyNumberFormat="1" applyFont="1"/>
    <xf numFmtId="164" fontId="8" fillId="0" borderId="13" xfId="1" applyNumberFormat="1" applyFont="1" applyFill="1" applyBorder="1" applyAlignment="1">
      <alignment horizontal="right" wrapText="1"/>
    </xf>
    <xf numFmtId="164" fontId="9" fillId="0" borderId="0" xfId="6" applyNumberFormat="1" applyFont="1"/>
    <xf numFmtId="2" fontId="28" fillId="0" borderId="0" xfId="6" applyNumberFormat="1" applyFont="1"/>
    <xf numFmtId="3" fontId="28" fillId="0" borderId="0" xfId="6" applyNumberFormat="1" applyFont="1"/>
    <xf numFmtId="0" fontId="28" fillId="0" borderId="0" xfId="6" applyFont="1"/>
    <xf numFmtId="43" fontId="29" fillId="0" borderId="0" xfId="6" applyNumberFormat="1" applyFont="1"/>
    <xf numFmtId="164" fontId="8" fillId="0" borderId="20" xfId="1" applyNumberFormat="1" applyFont="1" applyFill="1" applyBorder="1" applyAlignment="1">
      <alignment horizontal="right" wrapText="1"/>
    </xf>
    <xf numFmtId="37" fontId="9" fillId="0" borderId="21" xfId="6" applyNumberFormat="1" applyFont="1" applyBorder="1"/>
    <xf numFmtId="37" fontId="9" fillId="0" borderId="22" xfId="6" applyNumberFormat="1" applyFont="1" applyBorder="1"/>
    <xf numFmtId="164" fontId="8" fillId="0" borderId="21" xfId="1" applyNumberFormat="1" applyFont="1" applyFill="1" applyBorder="1" applyAlignment="1">
      <alignment horizontal="right" vertical="center" wrapText="1"/>
    </xf>
    <xf numFmtId="37" fontId="8" fillId="0" borderId="23" xfId="6" applyNumberFormat="1" applyFont="1" applyBorder="1"/>
    <xf numFmtId="164" fontId="17" fillId="0" borderId="16" xfId="1" applyNumberFormat="1" applyFont="1" applyFill="1" applyBorder="1" applyAlignment="1">
      <alignment horizontal="right" vertical="center" wrapText="1"/>
    </xf>
    <xf numFmtId="37" fontId="16" fillId="0" borderId="0" xfId="6" applyNumberFormat="1" applyFont="1" applyAlignment="1">
      <alignment horizontal="right"/>
    </xf>
    <xf numFmtId="37" fontId="9" fillId="0" borderId="20" xfId="6" applyNumberFormat="1" applyFont="1" applyBorder="1"/>
    <xf numFmtId="164" fontId="8" fillId="0" borderId="21" xfId="1" applyNumberFormat="1" applyFont="1" applyFill="1" applyBorder="1" applyAlignment="1">
      <alignment horizontal="right" wrapText="1"/>
    </xf>
    <xf numFmtId="164" fontId="8" fillId="0" borderId="23" xfId="1" applyNumberFormat="1" applyFont="1" applyFill="1" applyBorder="1" applyAlignment="1">
      <alignment horizontal="right" wrapText="1"/>
    </xf>
    <xf numFmtId="43" fontId="9" fillId="0" borderId="21" xfId="6" applyNumberFormat="1" applyFont="1" applyBorder="1" applyAlignment="1">
      <alignment horizontal="right"/>
    </xf>
    <xf numFmtId="164" fontId="8" fillId="0" borderId="24" xfId="1" applyNumberFormat="1" applyFont="1" applyFill="1" applyBorder="1" applyAlignment="1">
      <alignment horizontal="right" wrapText="1"/>
    </xf>
    <xf numFmtId="43" fontId="9" fillId="0" borderId="21" xfId="6" applyNumberFormat="1" applyFont="1" applyBorder="1"/>
    <xf numFmtId="164" fontId="8" fillId="0" borderId="22" xfId="1" applyNumberFormat="1" applyFont="1" applyFill="1" applyBorder="1" applyAlignment="1">
      <alignment horizontal="right" wrapText="1"/>
    </xf>
    <xf numFmtId="164" fontId="17" fillId="0" borderId="25" xfId="1" applyNumberFormat="1" applyFont="1" applyFill="1" applyBorder="1" applyAlignment="1">
      <alignment horizontal="right" wrapText="1"/>
    </xf>
    <xf numFmtId="43" fontId="0" fillId="0" borderId="0" xfId="1" applyFont="1" applyAlignment="1">
      <alignment horizontal="right"/>
    </xf>
    <xf numFmtId="0" fontId="0" fillId="0" borderId="0" xfId="0" applyFont="1" applyAlignment="1">
      <alignment horizontal="right"/>
    </xf>
    <xf numFmtId="167" fontId="0" fillId="0" borderId="0" xfId="1" applyNumberFormat="1" applyFont="1" applyAlignment="1">
      <alignment horizontal="right"/>
    </xf>
    <xf numFmtId="166" fontId="0" fillId="0" borderId="0" xfId="0" applyNumberFormat="1" applyFont="1"/>
  </cellXfs>
  <cellStyles count="11">
    <cellStyle name="Comma" xfId="1" builtinId="3"/>
    <cellStyle name="Comma 10" xfId="2" xr:uid="{00000000-0005-0000-0000-000001000000}"/>
    <cellStyle name="Comma 2" xfId="3" xr:uid="{00000000-0005-0000-0000-000002000000}"/>
    <cellStyle name="Hyperlink" xfId="4" builtinId="8"/>
    <cellStyle name="Normal" xfId="0" builtinId="0"/>
    <cellStyle name="Normal 2" xfId="5" xr:uid="{00000000-0005-0000-0000-000005000000}"/>
    <cellStyle name="Normal 3" xfId="6" xr:uid="{00000000-0005-0000-0000-000006000000}"/>
    <cellStyle name="Normal 6" xfId="7" xr:uid="{00000000-0005-0000-0000-000007000000}"/>
    <cellStyle name="Percent 10" xfId="8" xr:uid="{00000000-0005-0000-0000-000008000000}"/>
    <cellStyle name="Percent 2" xfId="9" xr:uid="{00000000-0005-0000-0000-000009000000}"/>
    <cellStyle name="Percent 3"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9525</xdr:rowOff>
    </xdr:from>
    <xdr:to>
      <xdr:col>1</xdr:col>
      <xdr:colOff>1638300</xdr:colOff>
      <xdr:row>5</xdr:row>
      <xdr:rowOff>85725</xdr:rowOff>
    </xdr:to>
    <xdr:pic>
      <xdr:nvPicPr>
        <xdr:cNvPr id="1101" name="Picture 2">
          <a:extLst>
            <a:ext uri="{FF2B5EF4-FFF2-40B4-BE49-F238E27FC236}">
              <a16:creationId xmlns:a16="http://schemas.microsoft.com/office/drawing/2014/main" id="{324C9925-7EF4-0B60-BAE3-1508E435D8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9525"/>
          <a:ext cx="1628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457200</xdr:colOff>
      <xdr:row>0</xdr:row>
      <xdr:rowOff>0</xdr:rowOff>
    </xdr:from>
    <xdr:to>
      <xdr:col>1</xdr:col>
      <xdr:colOff>2438400</xdr:colOff>
      <xdr:row>5</xdr:row>
      <xdr:rowOff>142875</xdr:rowOff>
    </xdr:to>
    <xdr:pic>
      <xdr:nvPicPr>
        <xdr:cNvPr id="3145" name="Picture 2">
          <a:extLst>
            <a:ext uri="{FF2B5EF4-FFF2-40B4-BE49-F238E27FC236}">
              <a16:creationId xmlns:a16="http://schemas.microsoft.com/office/drawing/2014/main" id="{C80FA22A-7BDB-8B87-195E-0EB0C3953D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957" b="17056"/>
        <a:stretch>
          <a:fillRect/>
        </a:stretch>
      </xdr:blipFill>
      <xdr:spPr bwMode="auto">
        <a:xfrm>
          <a:off x="714375" y="0"/>
          <a:ext cx="1981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1638300</xdr:colOff>
      <xdr:row>4</xdr:row>
      <xdr:rowOff>133350</xdr:rowOff>
    </xdr:to>
    <xdr:pic>
      <xdr:nvPicPr>
        <xdr:cNvPr id="2125" name="Picture 1">
          <a:extLst>
            <a:ext uri="{FF2B5EF4-FFF2-40B4-BE49-F238E27FC236}">
              <a16:creationId xmlns:a16="http://schemas.microsoft.com/office/drawing/2014/main" id="{055487F5-5F8F-E752-14DA-8F63C8BE08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0"/>
          <a:ext cx="16287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428625</xdr:colOff>
      <xdr:row>0</xdr:row>
      <xdr:rowOff>0</xdr:rowOff>
    </xdr:from>
    <xdr:to>
      <xdr:col>1</xdr:col>
      <xdr:colOff>2409825</xdr:colOff>
      <xdr:row>5</xdr:row>
      <xdr:rowOff>0</xdr:rowOff>
    </xdr:to>
    <xdr:pic>
      <xdr:nvPicPr>
        <xdr:cNvPr id="4130" name="Picture 1">
          <a:extLst>
            <a:ext uri="{FF2B5EF4-FFF2-40B4-BE49-F238E27FC236}">
              <a16:creationId xmlns:a16="http://schemas.microsoft.com/office/drawing/2014/main" id="{CD42FE7C-32A0-1A5E-8354-2649ACFEC6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4957" b="17056"/>
        <a:stretch>
          <a:fillRect/>
        </a:stretch>
      </xdr:blipFill>
      <xdr:spPr bwMode="auto">
        <a:xfrm>
          <a:off x="685800" y="0"/>
          <a:ext cx="1981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dept_cmtfin/dl02/Financial_Results_of_CMT_Group/2021_Quarterly_Announcements/4Q2021/IFS/Workings/CICT_2H2021_Notes_to_P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dept_cmtfin/dl02/Financial_Results_of_CMT_Group/2021_Quarterly_Announcements/4Q2021/IFS/Workings/CICT_2H_2021_template_SGX%207.2%20disclosur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dept_cmtfin/dl02/Financial_Results_of_CMT_Group/2021_Quarterly_Announcements/4Q2021/IFS/Workings/CICT_2H2021_Notes_to_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oss Revenue"/>
      <sheetName val="Pty Exp"/>
      <sheetName val="Management Fees"/>
      <sheetName val="Finance Cost"/>
      <sheetName val="EPU"/>
      <sheetName val="EPU-FY"/>
      <sheetName val="Op Seg-2021"/>
      <sheetName val="Op Seg-PL 2021"/>
      <sheetName val="Op Seg-BS 2021"/>
      <sheetName val="Op Seg-2020"/>
      <sheetName val="Financial Ratio"/>
    </sheetNames>
    <sheetDataSet>
      <sheetData sheetId="0">
        <row r="10">
          <cell r="D10">
            <v>1233338</v>
          </cell>
        </row>
        <row r="11">
          <cell r="D11">
            <v>27647</v>
          </cell>
        </row>
        <row r="12">
          <cell r="D12">
            <v>44066</v>
          </cell>
        </row>
      </sheetData>
      <sheetData sheetId="1">
        <row r="10">
          <cell r="E10">
            <v>118749</v>
          </cell>
        </row>
        <row r="12">
          <cell r="E12">
            <v>44631</v>
          </cell>
        </row>
        <row r="21">
          <cell r="E21">
            <v>353969</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WAP - 1st of following mth"/>
      <sheetName val="Summary"/>
      <sheetName val="Int in CRCT"/>
      <sheetName val="Int in Sentral"/>
      <sheetName val="MTN announcements"/>
      <sheetName val="YTD P&amp;L"/>
      <sheetName val="Review of Perf"/>
      <sheetName val="Share of Results-JV"/>
      <sheetName val="Breakdown of Rev_Net Income"/>
      <sheetName val="Breakdown of Distribution"/>
      <sheetName val="Pg20-Segmental"/>
    </sheetNames>
    <sheetDataSet>
      <sheetData sheetId="0"/>
      <sheetData sheetId="1"/>
      <sheetData sheetId="2"/>
      <sheetData sheetId="3"/>
      <sheetData sheetId="4"/>
      <sheetData sheetId="5">
        <row r="10">
          <cell r="F10">
            <v>6364</v>
          </cell>
        </row>
        <row r="11">
          <cell r="F11">
            <v>12703</v>
          </cell>
        </row>
        <row r="12">
          <cell r="F12">
            <v>-82174</v>
          </cell>
        </row>
        <row r="13">
          <cell r="F13">
            <v>-6638</v>
          </cell>
        </row>
        <row r="14">
          <cell r="F14">
            <v>0</v>
          </cell>
        </row>
        <row r="15">
          <cell r="F15">
            <v>-189757</v>
          </cell>
        </row>
        <row r="18">
          <cell r="F18">
            <v>140202</v>
          </cell>
        </row>
        <row r="20">
          <cell r="F20">
            <v>270507</v>
          </cell>
        </row>
        <row r="23">
          <cell r="F23">
            <v>-19224</v>
          </cell>
        </row>
        <row r="26">
          <cell r="F26">
            <v>1083086</v>
          </cell>
        </row>
        <row r="27">
          <cell r="F27">
            <v>-21</v>
          </cell>
        </row>
        <row r="32">
          <cell r="F32">
            <v>-438374</v>
          </cell>
        </row>
        <row r="33">
          <cell r="F33">
            <v>14262</v>
          </cell>
        </row>
        <row r="34">
          <cell r="F34">
            <v>28442</v>
          </cell>
        </row>
        <row r="36">
          <cell r="F36">
            <v>674713</v>
          </cell>
        </row>
        <row r="38">
          <cell r="F38">
            <v>10.399999999999999</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3_IP"/>
      <sheetName val="Note3_IP Workings"/>
      <sheetName val="Note3_IP ROU Workings"/>
      <sheetName val="2021 Cap and discount rates"/>
      <sheetName val="Note4_Borrowings"/>
      <sheetName val="Debt Profile (NEW)"/>
      <sheetName val="5_Units"/>
      <sheetName val="Mgt fees announcement"/>
      <sheetName val="Note6_NAV"/>
    </sheetNames>
    <sheetDataSet>
      <sheetData sheetId="0"/>
      <sheetData sheetId="1"/>
      <sheetData sheetId="2"/>
      <sheetData sheetId="3"/>
      <sheetData sheetId="4"/>
      <sheetData sheetId="5"/>
      <sheetData sheetId="6">
        <row r="15">
          <cell r="B15">
            <v>6608618</v>
          </cell>
        </row>
      </sheetData>
      <sheetData sheetId="7"/>
      <sheetData sheetId="8">
        <row r="10">
          <cell r="D10">
            <v>2.0606275117394661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R18"/>
  <sheetViews>
    <sheetView workbookViewId="0">
      <pane xSplit="2" ySplit="12" topLeftCell="M13" activePane="bottomRight" state="frozen"/>
      <selection pane="bottomRight" activeCell="Q14" sqref="Q14"/>
      <selection pane="bottomLeft" activeCell="A13" sqref="A13"/>
      <selection pane="topRight" activeCell="C1" sqref="C1"/>
    </sheetView>
  </sheetViews>
  <sheetFormatPr defaultRowHeight="12.75"/>
  <cols>
    <col min="1" max="1" width="3.85546875" style="50" customWidth="1"/>
    <col min="2" max="2" width="52.7109375" style="53" customWidth="1"/>
    <col min="3" max="15" width="15.42578125" style="50" customWidth="1"/>
    <col min="16" max="18" width="15" style="50" customWidth="1"/>
    <col min="19" max="16384" width="9.140625" style="50"/>
  </cols>
  <sheetData>
    <row r="7" spans="2:18" s="52" customFormat="1" ht="15.75">
      <c r="B7" s="55" t="s">
        <v>0</v>
      </c>
    </row>
    <row r="8" spans="2:18" s="52" customFormat="1" ht="15">
      <c r="B8" s="54" t="s">
        <v>1</v>
      </c>
    </row>
    <row r="9" spans="2:18" s="52" customFormat="1" ht="15.75">
      <c r="B9" s="56"/>
    </row>
    <row r="11" spans="2:18" s="52" customFormat="1" ht="15">
      <c r="B11" s="57" t="s">
        <v>2</v>
      </c>
    </row>
    <row r="12" spans="2:18" s="58" customFormat="1" ht="18" customHeight="1">
      <c r="B12" s="49"/>
      <c r="C12" s="51">
        <v>2004</v>
      </c>
      <c r="D12" s="51">
        <v>2005</v>
      </c>
      <c r="E12" s="51">
        <v>2006</v>
      </c>
      <c r="F12" s="51">
        <v>2007</v>
      </c>
      <c r="G12" s="51">
        <v>2008</v>
      </c>
      <c r="H12" s="51">
        <v>2009</v>
      </c>
      <c r="I12" s="51">
        <v>2010</v>
      </c>
      <c r="J12" s="51">
        <v>2011</v>
      </c>
      <c r="K12" s="51">
        <v>2012</v>
      </c>
      <c r="L12" s="51">
        <v>2013</v>
      </c>
      <c r="M12" s="51">
        <v>2014</v>
      </c>
      <c r="N12" s="51">
        <v>2015</v>
      </c>
      <c r="O12" s="51">
        <v>2016</v>
      </c>
      <c r="P12" s="51">
        <v>2017</v>
      </c>
      <c r="Q12" s="51">
        <v>2018</v>
      </c>
      <c r="R12" s="51" t="s">
        <v>3</v>
      </c>
    </row>
    <row r="14" spans="2:18" s="60" customFormat="1">
      <c r="B14" s="61" t="s">
        <v>4</v>
      </c>
      <c r="C14" s="62">
        <v>-9.6</v>
      </c>
      <c r="D14" s="62">
        <v>7.65</v>
      </c>
      <c r="E14" s="62">
        <v>40.32</v>
      </c>
      <c r="F14" s="62">
        <v>102.33</v>
      </c>
      <c r="G14" s="62">
        <v>23.88</v>
      </c>
      <c r="H14" s="63">
        <v>-36.07</v>
      </c>
      <c r="I14" s="62">
        <v>17.670000000000002</v>
      </c>
      <c r="J14" s="62">
        <v>16.77</v>
      </c>
      <c r="K14" s="62">
        <v>13.6</v>
      </c>
      <c r="L14" s="62">
        <v>13.08</v>
      </c>
      <c r="M14" s="62">
        <v>15.41</v>
      </c>
      <c r="N14" s="60">
        <v>10.42</v>
      </c>
      <c r="O14" s="60">
        <v>8.67</v>
      </c>
      <c r="P14" s="60">
        <v>18.53</v>
      </c>
      <c r="Q14" s="60">
        <v>14.15</v>
      </c>
      <c r="R14" s="60">
        <v>2.13</v>
      </c>
    </row>
    <row r="15" spans="2:18" s="60" customFormat="1">
      <c r="B15" s="61" t="s">
        <v>5</v>
      </c>
      <c r="C15" s="62">
        <v>29.3</v>
      </c>
      <c r="D15" s="62">
        <v>30.6</v>
      </c>
      <c r="E15" s="62">
        <v>31.2</v>
      </c>
      <c r="F15" s="62">
        <v>23.9</v>
      </c>
      <c r="G15" s="62">
        <v>37.6</v>
      </c>
      <c r="H15" s="60">
        <v>33.200000000000003</v>
      </c>
      <c r="I15" s="62">
        <v>28.6</v>
      </c>
      <c r="J15" s="62">
        <v>30.2</v>
      </c>
      <c r="K15" s="62">
        <v>30.1</v>
      </c>
      <c r="L15" s="62">
        <v>29.3</v>
      </c>
      <c r="M15" s="62">
        <v>29.3</v>
      </c>
      <c r="N15" s="60">
        <v>29.5</v>
      </c>
      <c r="O15" s="60">
        <v>37.799999999999997</v>
      </c>
      <c r="P15" s="69">
        <v>37.299999999999997</v>
      </c>
      <c r="Q15" s="69">
        <v>34.9</v>
      </c>
      <c r="R15" s="69">
        <v>35.200000000000003</v>
      </c>
    </row>
    <row r="16" spans="2:18" s="60" customFormat="1">
      <c r="B16" s="61" t="s">
        <v>6</v>
      </c>
      <c r="C16" s="64">
        <v>4.8</v>
      </c>
      <c r="D16" s="64">
        <v>4.9000000000000004</v>
      </c>
      <c r="E16" s="60">
        <v>3.6</v>
      </c>
      <c r="F16" s="65">
        <v>3.3</v>
      </c>
      <c r="G16" s="65">
        <v>2.8</v>
      </c>
      <c r="H16" s="60">
        <v>3.3</v>
      </c>
      <c r="I16" s="62">
        <v>3.8</v>
      </c>
      <c r="J16" s="62">
        <v>4.0999999999999996</v>
      </c>
      <c r="K16" s="62">
        <v>4.4000000000000004</v>
      </c>
      <c r="L16" s="62">
        <v>5.5</v>
      </c>
      <c r="M16" s="62">
        <v>7.2</v>
      </c>
      <c r="N16" s="60">
        <v>7.4</v>
      </c>
      <c r="O16" s="60">
        <v>5.8</v>
      </c>
      <c r="P16" s="60">
        <v>4.9000000000000004</v>
      </c>
      <c r="Q16" s="60">
        <v>5.4</v>
      </c>
      <c r="R16" s="60">
        <v>5.8</v>
      </c>
    </row>
    <row r="17" spans="2:18" s="60" customFormat="1">
      <c r="B17" s="61" t="s">
        <v>7</v>
      </c>
      <c r="C17" s="66">
        <v>1065.7</v>
      </c>
      <c r="D17" s="66">
        <v>1326.5</v>
      </c>
      <c r="E17" s="66">
        <v>3621.9</v>
      </c>
      <c r="F17" s="66">
        <v>3378.6</v>
      </c>
      <c r="G17" s="66">
        <v>1250.5</v>
      </c>
      <c r="H17" s="66">
        <v>3292.3</v>
      </c>
      <c r="I17" s="66">
        <v>4235</v>
      </c>
      <c r="J17" s="66">
        <v>2988.6</v>
      </c>
      <c r="K17" s="66">
        <v>4790.3999999999996</v>
      </c>
      <c r="L17" s="66">
        <v>4174.2</v>
      </c>
      <c r="M17" s="66">
        <v>5168.2</v>
      </c>
      <c r="N17" s="66">
        <v>3986.5</v>
      </c>
      <c r="O17" s="66">
        <f>1.48*2963.491</f>
        <v>4385.9666799999995</v>
      </c>
      <c r="P17" s="66">
        <v>6963.7217799999999</v>
      </c>
      <c r="Q17" s="66">
        <v>6552.7507500000002</v>
      </c>
      <c r="R17" s="66">
        <f>1.94*3749.18</f>
        <v>7273.4091999999991</v>
      </c>
    </row>
    <row r="18" spans="2:18" s="60" customFormat="1">
      <c r="B18" s="54"/>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G18"/>
  <sheetViews>
    <sheetView workbookViewId="0">
      <pane xSplit="2" ySplit="12" topLeftCell="C13" activePane="bottomRight" state="frozen"/>
      <selection pane="bottomRight" activeCell="H25" sqref="H25"/>
      <selection pane="bottomLeft" activeCell="A13" sqref="A13"/>
      <selection pane="topRight" activeCell="C1" sqref="C1"/>
    </sheetView>
  </sheetViews>
  <sheetFormatPr defaultRowHeight="12.75"/>
  <cols>
    <col min="1" max="1" width="3.85546875" style="50" customWidth="1"/>
    <col min="2" max="2" width="52.7109375" style="53" customWidth="1"/>
    <col min="3" max="3" width="15.42578125" style="50" customWidth="1"/>
    <col min="4" max="4" width="9.42578125" style="50" bestFit="1" customWidth="1"/>
    <col min="5" max="16384" width="9.140625" style="50"/>
  </cols>
  <sheetData>
    <row r="7" spans="2:7" s="52" customFormat="1" ht="15.75">
      <c r="B7" s="55" t="s">
        <v>8</v>
      </c>
    </row>
    <row r="8" spans="2:7" s="52" customFormat="1" ht="15">
      <c r="B8" s="54" t="s">
        <v>1</v>
      </c>
    </row>
    <row r="9" spans="2:7" s="52" customFormat="1" ht="15.75">
      <c r="B9" s="56"/>
    </row>
    <row r="11" spans="2:7" s="52" customFormat="1" ht="15">
      <c r="B11" s="57" t="s">
        <v>2</v>
      </c>
    </row>
    <row r="12" spans="2:7" s="58" customFormat="1" ht="18" customHeight="1">
      <c r="B12" s="49"/>
      <c r="C12" s="51">
        <v>2020</v>
      </c>
      <c r="D12" s="51">
        <v>2021</v>
      </c>
      <c r="E12" s="51">
        <v>2022</v>
      </c>
      <c r="F12" s="51">
        <v>2023</v>
      </c>
      <c r="G12" s="51" t="s">
        <v>9</v>
      </c>
    </row>
    <row r="14" spans="2:7" s="60" customFormat="1">
      <c r="B14" s="61" t="s">
        <v>4</v>
      </c>
      <c r="C14" s="135">
        <v>8.36</v>
      </c>
      <c r="D14" s="135">
        <v>16.71</v>
      </c>
      <c r="E14" s="136">
        <v>10.92</v>
      </c>
      <c r="F14" s="136">
        <v>12.97</v>
      </c>
      <c r="G14" s="136">
        <v>5.45</v>
      </c>
    </row>
    <row r="15" spans="2:7" s="60" customFormat="1">
      <c r="B15" s="61" t="s">
        <v>5</v>
      </c>
      <c r="C15" s="137">
        <v>40.6</v>
      </c>
      <c r="D15" s="137">
        <v>37.200000000000003</v>
      </c>
      <c r="E15" s="136">
        <v>40.4</v>
      </c>
      <c r="F15" s="136">
        <v>39.9</v>
      </c>
      <c r="G15" s="136">
        <v>39.799999999999997</v>
      </c>
    </row>
    <row r="16" spans="2:7" s="60" customFormat="1">
      <c r="B16" s="61" t="s">
        <v>6</v>
      </c>
      <c r="C16" s="137">
        <v>3.8</v>
      </c>
      <c r="D16" s="137">
        <v>4.0999999999999996</v>
      </c>
      <c r="E16" s="136">
        <v>3.7</v>
      </c>
      <c r="F16" s="136">
        <v>3.1</v>
      </c>
      <c r="G16" s="136">
        <v>3</v>
      </c>
    </row>
    <row r="17" spans="2:7" s="60" customFormat="1">
      <c r="B17" s="61" t="s">
        <v>7</v>
      </c>
      <c r="C17" s="137">
        <f>6470704116*2.16/1000000</f>
        <v>13976.720890560002</v>
      </c>
      <c r="D17" s="137">
        <v>13481.6</v>
      </c>
      <c r="E17" s="138">
        <v>13535.6</v>
      </c>
      <c r="F17" s="138">
        <v>13714.9</v>
      </c>
      <c r="G17" s="138">
        <v>13334.4</v>
      </c>
    </row>
    <row r="18" spans="2:7" s="60" customFormat="1">
      <c r="B18" s="54"/>
    </row>
  </sheetData>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76"/>
  <sheetViews>
    <sheetView zoomScaleNormal="100" workbookViewId="0">
      <pane xSplit="2" ySplit="11" topLeftCell="N24" activePane="bottomRight" state="frozen"/>
      <selection pane="bottomRight" activeCell="B29" sqref="B29"/>
      <selection pane="bottomLeft" activeCell="A10" sqref="A10"/>
      <selection pane="topRight" activeCell="C1" sqref="C1"/>
    </sheetView>
  </sheetViews>
  <sheetFormatPr defaultRowHeight="15"/>
  <cols>
    <col min="1" max="1" width="3.85546875" style="2" customWidth="1"/>
    <col min="2" max="2" width="54.85546875" style="2" customWidth="1"/>
    <col min="3" max="18" width="12.7109375" style="2" customWidth="1"/>
    <col min="19" max="25" width="8.85546875" customWidth="1"/>
    <col min="26" max="26" width="4.5703125" style="2" customWidth="1"/>
    <col min="27" max="16384" width="9.140625" style="2"/>
  </cols>
  <sheetData>
    <row r="1" spans="2:18" s="2" customFormat="1"/>
    <row r="2" spans="2:18" s="2" customFormat="1"/>
    <row r="3" spans="2:18" s="2" customFormat="1"/>
    <row r="4" spans="2:18" s="2" customFormat="1"/>
    <row r="5" spans="2:18" s="2" customFormat="1"/>
    <row r="6" spans="2:18" s="2" customFormat="1" ht="15.75">
      <c r="B6" s="39" t="s">
        <v>0</v>
      </c>
    </row>
    <row r="7" spans="2:18" s="2" customFormat="1" ht="15.75">
      <c r="B7" s="1" t="s">
        <v>10</v>
      </c>
    </row>
    <row r="8" spans="2:18" s="2" customFormat="1" ht="15.75">
      <c r="B8" s="1"/>
    </row>
    <row r="9" spans="2:18" s="2" customFormat="1">
      <c r="B9" s="44" t="s">
        <v>11</v>
      </c>
    </row>
    <row r="10" spans="2:18" s="30" customFormat="1" ht="18" customHeight="1">
      <c r="B10" s="47" t="s">
        <v>12</v>
      </c>
      <c r="C10" s="48">
        <v>2004</v>
      </c>
      <c r="D10" s="48">
        <v>2005</v>
      </c>
      <c r="E10" s="48">
        <v>2006</v>
      </c>
      <c r="F10" s="48">
        <v>2007</v>
      </c>
      <c r="G10" s="48">
        <v>2008</v>
      </c>
      <c r="H10" s="48">
        <v>2009</v>
      </c>
      <c r="I10" s="48">
        <v>2010</v>
      </c>
      <c r="J10" s="48">
        <v>2011</v>
      </c>
      <c r="K10" s="48">
        <v>2012</v>
      </c>
      <c r="L10" s="48">
        <v>2013</v>
      </c>
      <c r="M10" s="48" t="s">
        <v>13</v>
      </c>
      <c r="N10" s="48">
        <v>2015</v>
      </c>
      <c r="O10" s="48">
        <v>2016</v>
      </c>
      <c r="P10" s="48">
        <v>2017</v>
      </c>
      <c r="Q10" s="48">
        <v>2018</v>
      </c>
      <c r="R10" s="48" t="s">
        <v>3</v>
      </c>
    </row>
    <row r="11" spans="2:18" s="2" customFormat="1" ht="18" customHeight="1" thickBot="1">
      <c r="B11" s="31"/>
      <c r="C11" s="34"/>
      <c r="D11" s="34"/>
      <c r="E11" s="34"/>
      <c r="F11" s="34"/>
      <c r="G11" s="34"/>
      <c r="H11" s="34"/>
      <c r="I11" s="34"/>
      <c r="J11" s="34"/>
      <c r="K11" s="34"/>
      <c r="L11" s="34"/>
      <c r="M11" s="34"/>
      <c r="N11" s="34"/>
      <c r="O11" s="34"/>
      <c r="P11" s="34"/>
      <c r="Q11" s="34"/>
      <c r="R11" s="34"/>
    </row>
    <row r="12" spans="2:18" s="3" customFormat="1" ht="18" customHeight="1">
      <c r="B12" s="17" t="s">
        <v>14</v>
      </c>
      <c r="C12" s="6">
        <v>79110</v>
      </c>
      <c r="D12" s="35">
        <v>100179</v>
      </c>
      <c r="E12" s="36">
        <v>137380</v>
      </c>
      <c r="F12" s="36">
        <v>215448</v>
      </c>
      <c r="G12" s="35">
        <v>296645</v>
      </c>
      <c r="H12" s="35">
        <v>364265</v>
      </c>
      <c r="I12" s="35">
        <v>359395</v>
      </c>
      <c r="J12" s="35">
        <v>330097</v>
      </c>
      <c r="K12" s="35">
        <v>326900</v>
      </c>
      <c r="L12" s="35">
        <v>344261</v>
      </c>
      <c r="M12" s="35">
        <v>234042</v>
      </c>
      <c r="N12" s="6">
        <v>248753</v>
      </c>
      <c r="O12" s="6">
        <v>273837</v>
      </c>
      <c r="P12" s="6">
        <v>314376</v>
      </c>
      <c r="Q12" s="6">
        <v>373836</v>
      </c>
      <c r="R12" s="6">
        <v>94479</v>
      </c>
    </row>
    <row r="13" spans="2:18" s="3" customFormat="1" ht="18" customHeight="1">
      <c r="B13" s="17" t="s">
        <v>15</v>
      </c>
      <c r="C13" s="7">
        <v>7197</v>
      </c>
      <c r="D13" s="4">
        <v>9844</v>
      </c>
      <c r="E13" s="5">
        <v>11935</v>
      </c>
      <c r="F13" s="5">
        <v>15984</v>
      </c>
      <c r="G13" s="4">
        <v>16317</v>
      </c>
      <c r="H13" s="4">
        <v>16656</v>
      </c>
      <c r="I13" s="4">
        <v>17253</v>
      </c>
      <c r="J13" s="4">
        <v>14977</v>
      </c>
      <c r="K13" s="4">
        <v>14044</v>
      </c>
      <c r="L13" s="4">
        <v>14862</v>
      </c>
      <c r="M13" s="4">
        <v>11711</v>
      </c>
      <c r="N13" s="7">
        <v>11510</v>
      </c>
      <c r="O13" s="7">
        <v>11618</v>
      </c>
      <c r="P13" s="7">
        <v>8767</v>
      </c>
      <c r="Q13" s="7">
        <v>6083</v>
      </c>
      <c r="R13" s="7">
        <v>1830</v>
      </c>
    </row>
    <row r="14" spans="2:18" s="3" customFormat="1" ht="18" customHeight="1" thickBot="1">
      <c r="B14" s="17" t="s">
        <v>16</v>
      </c>
      <c r="C14" s="10">
        <v>3715</v>
      </c>
      <c r="D14" s="8">
        <v>5108</v>
      </c>
      <c r="E14" s="9">
        <v>6407</v>
      </c>
      <c r="F14" s="9">
        <v>8646</v>
      </c>
      <c r="G14" s="8">
        <v>22323</v>
      </c>
      <c r="H14" s="8">
        <v>22402</v>
      </c>
      <c r="I14" s="8">
        <v>15263</v>
      </c>
      <c r="J14" s="8">
        <v>16168</v>
      </c>
      <c r="K14" s="8">
        <v>34862</v>
      </c>
      <c r="L14" s="8">
        <v>27813</v>
      </c>
      <c r="M14" s="8">
        <v>16855</v>
      </c>
      <c r="N14" s="10">
        <v>12956</v>
      </c>
      <c r="O14" s="10">
        <v>13122</v>
      </c>
      <c r="P14" s="10">
        <v>14314</v>
      </c>
      <c r="Q14" s="10">
        <v>14049</v>
      </c>
      <c r="R14" s="10">
        <v>3453</v>
      </c>
    </row>
    <row r="15" spans="2:18" s="3" customFormat="1" ht="18" customHeight="1">
      <c r="B15" s="16" t="s">
        <v>17</v>
      </c>
      <c r="C15" s="11">
        <v>90022</v>
      </c>
      <c r="D15" s="11">
        <v>115131</v>
      </c>
      <c r="E15" s="11">
        <v>155722</v>
      </c>
      <c r="F15" s="11">
        <v>240078</v>
      </c>
      <c r="G15" s="11">
        <v>335285</v>
      </c>
      <c r="H15" s="11">
        <v>403323</v>
      </c>
      <c r="I15" s="11">
        <v>391911</v>
      </c>
      <c r="J15" s="11">
        <v>361242</v>
      </c>
      <c r="K15" s="11">
        <v>375806</v>
      </c>
      <c r="L15" s="11">
        <v>386936</v>
      </c>
      <c r="M15" s="11">
        <v>262608</v>
      </c>
      <c r="N15" s="11">
        <v>273219</v>
      </c>
      <c r="O15" s="11">
        <v>298577</v>
      </c>
      <c r="P15" s="11">
        <v>337457</v>
      </c>
      <c r="Q15" s="11">
        <v>393968</v>
      </c>
      <c r="R15" s="11">
        <v>99762</v>
      </c>
    </row>
    <row r="16" spans="2:18" s="3" customFormat="1" ht="18" customHeight="1">
      <c r="B16" s="17" t="s">
        <v>18</v>
      </c>
      <c r="C16" s="7">
        <v>-1974</v>
      </c>
      <c r="D16" s="4">
        <v>-2451</v>
      </c>
      <c r="E16" s="5">
        <v>-3990</v>
      </c>
      <c r="F16" s="5">
        <v>-6961</v>
      </c>
      <c r="G16" s="4">
        <v>-9102</v>
      </c>
      <c r="H16" s="4">
        <v>-11045</v>
      </c>
      <c r="I16" s="4">
        <v>-11137</v>
      </c>
      <c r="J16" s="4">
        <v>-10350</v>
      </c>
      <c r="K16" s="4">
        <v>-10888</v>
      </c>
      <c r="L16" s="4">
        <v>-10852</v>
      </c>
      <c r="M16" s="4">
        <v>-5770</v>
      </c>
      <c r="N16" s="7">
        <v>-6002</v>
      </c>
      <c r="O16" s="7">
        <v>-6580</v>
      </c>
      <c r="P16" s="7">
        <v>-7662</v>
      </c>
      <c r="Q16" s="7">
        <v>-9088</v>
      </c>
      <c r="R16" s="7">
        <v>-2356</v>
      </c>
    </row>
    <row r="17" spans="2:18" s="3" customFormat="1" ht="18" customHeight="1">
      <c r="B17" s="17" t="s">
        <v>19</v>
      </c>
      <c r="C17" s="7">
        <v>-6982</v>
      </c>
      <c r="D17" s="4">
        <v>-7723</v>
      </c>
      <c r="E17" s="5">
        <v>-11158</v>
      </c>
      <c r="F17" s="5">
        <v>-21068</v>
      </c>
      <c r="G17" s="4">
        <v>-42353</v>
      </c>
      <c r="H17" s="4">
        <v>-37583</v>
      </c>
      <c r="I17" s="4">
        <v>-32238</v>
      </c>
      <c r="J17" s="4">
        <v>-26974</v>
      </c>
      <c r="K17" s="4">
        <v>-20454</v>
      </c>
      <c r="L17" s="4">
        <v>-26721</v>
      </c>
      <c r="M17" s="4">
        <v>-19615</v>
      </c>
      <c r="N17" s="7">
        <v>-23023</v>
      </c>
      <c r="O17" s="7">
        <v>-25143</v>
      </c>
      <c r="P17" s="7">
        <v>-24048</v>
      </c>
      <c r="Q17" s="7">
        <v>-30130</v>
      </c>
      <c r="R17" s="7">
        <v>-7545</v>
      </c>
    </row>
    <row r="18" spans="2:18" s="3" customFormat="1" ht="18" customHeight="1" thickBot="1">
      <c r="B18" s="17" t="s">
        <v>20</v>
      </c>
      <c r="C18" s="10">
        <v>-17212</v>
      </c>
      <c r="D18" s="8">
        <v>-20705</v>
      </c>
      <c r="E18" s="9">
        <v>-25906</v>
      </c>
      <c r="F18" s="9">
        <v>-38053</v>
      </c>
      <c r="G18" s="8">
        <v>-50359</v>
      </c>
      <c r="H18" s="8">
        <v>-54484</v>
      </c>
      <c r="I18" s="8">
        <v>-49553</v>
      </c>
      <c r="J18" s="8">
        <v>-46603</v>
      </c>
      <c r="K18" s="8">
        <v>-48940</v>
      </c>
      <c r="L18" s="8">
        <v>-52827</v>
      </c>
      <c r="M18" s="8">
        <v>-31974</v>
      </c>
      <c r="N18" s="10">
        <v>-31442</v>
      </c>
      <c r="O18" s="10">
        <v>-35577</v>
      </c>
      <c r="P18" s="10">
        <v>-40279</v>
      </c>
      <c r="Q18" s="10">
        <v>-40140</v>
      </c>
      <c r="R18" s="10">
        <v>-10059</v>
      </c>
    </row>
    <row r="19" spans="2:18" s="3" customFormat="1" ht="18" customHeight="1" thickBot="1">
      <c r="B19" s="16" t="s">
        <v>21</v>
      </c>
      <c r="C19" s="13">
        <v>-26168</v>
      </c>
      <c r="D19" s="13">
        <v>-30879</v>
      </c>
      <c r="E19" s="13">
        <v>-41054</v>
      </c>
      <c r="F19" s="13">
        <v>-66082</v>
      </c>
      <c r="G19" s="13">
        <v>-101814</v>
      </c>
      <c r="H19" s="13">
        <v>-103112</v>
      </c>
      <c r="I19" s="13">
        <v>-92928</v>
      </c>
      <c r="J19" s="13">
        <v>-83927</v>
      </c>
      <c r="K19" s="13">
        <v>-80282</v>
      </c>
      <c r="L19" s="13">
        <v>-90400</v>
      </c>
      <c r="M19" s="13">
        <v>-57359</v>
      </c>
      <c r="N19" s="13">
        <v>-60467</v>
      </c>
      <c r="O19" s="13">
        <v>-67300</v>
      </c>
      <c r="P19" s="13">
        <v>-71989</v>
      </c>
      <c r="Q19" s="13">
        <v>-79358</v>
      </c>
      <c r="R19" s="13">
        <v>-19960</v>
      </c>
    </row>
    <row r="20" spans="2:18" s="3" customFormat="1" ht="18" customHeight="1">
      <c r="B20" s="16" t="s">
        <v>22</v>
      </c>
      <c r="C20" s="11">
        <v>63854</v>
      </c>
      <c r="D20" s="11">
        <v>84252</v>
      </c>
      <c r="E20" s="11">
        <v>114668</v>
      </c>
      <c r="F20" s="11">
        <v>173996</v>
      </c>
      <c r="G20" s="11">
        <v>233471</v>
      </c>
      <c r="H20" s="11">
        <v>300211</v>
      </c>
      <c r="I20" s="11">
        <v>298983</v>
      </c>
      <c r="J20" s="11">
        <v>277315</v>
      </c>
      <c r="K20" s="11">
        <v>295524</v>
      </c>
      <c r="L20" s="11">
        <v>296536</v>
      </c>
      <c r="M20" s="11">
        <v>205249</v>
      </c>
      <c r="N20" s="11">
        <v>212752</v>
      </c>
      <c r="O20" s="11">
        <v>231277</v>
      </c>
      <c r="P20" s="11">
        <v>265468</v>
      </c>
      <c r="Q20" s="11">
        <v>314610</v>
      </c>
      <c r="R20" s="11">
        <v>79802</v>
      </c>
    </row>
    <row r="21" spans="2:18" s="3" customFormat="1" ht="18" customHeight="1">
      <c r="B21" s="17" t="s">
        <v>23</v>
      </c>
      <c r="C21" s="7">
        <v>147</v>
      </c>
      <c r="D21" s="4">
        <v>682</v>
      </c>
      <c r="E21" s="5">
        <v>1115</v>
      </c>
      <c r="F21" s="5">
        <v>1652</v>
      </c>
      <c r="G21" s="4">
        <v>1411</v>
      </c>
      <c r="H21" s="7">
        <v>275</v>
      </c>
      <c r="I21" s="7">
        <v>1650</v>
      </c>
      <c r="J21" s="7">
        <v>1809</v>
      </c>
      <c r="K21" s="4">
        <v>3644</v>
      </c>
      <c r="L21" s="7">
        <v>2340</v>
      </c>
      <c r="M21" s="4">
        <v>3732</v>
      </c>
      <c r="N21" s="7">
        <v>4850</v>
      </c>
      <c r="O21" s="7">
        <v>8831</v>
      </c>
      <c r="P21" s="7">
        <v>4582</v>
      </c>
      <c r="Q21" s="7">
        <v>8074</v>
      </c>
      <c r="R21" s="7">
        <v>2710</v>
      </c>
    </row>
    <row r="22" spans="2:18" s="3" customFormat="1" ht="18" customHeight="1">
      <c r="B22" s="17" t="s">
        <v>24</v>
      </c>
      <c r="C22" s="7">
        <v>-4443</v>
      </c>
      <c r="D22" s="4">
        <v>-5623</v>
      </c>
      <c r="E22" s="5">
        <v>-7833</v>
      </c>
      <c r="F22" s="5">
        <v>-13646</v>
      </c>
      <c r="G22" s="4">
        <v>-16305</v>
      </c>
      <c r="H22" s="7">
        <v>-19781</v>
      </c>
      <c r="I22" s="7">
        <v>-18938</v>
      </c>
      <c r="J22" s="7">
        <v>-19397</v>
      </c>
      <c r="K22" s="4">
        <v>-20407</v>
      </c>
      <c r="L22" s="4">
        <v>-21463</v>
      </c>
      <c r="M22" s="4">
        <v>-13573</v>
      </c>
      <c r="N22" s="7">
        <v>-14438</v>
      </c>
      <c r="O22" s="7">
        <v>-15142</v>
      </c>
      <c r="P22" s="7">
        <v>-16421</v>
      </c>
      <c r="Q22" s="7">
        <v>-20252</v>
      </c>
      <c r="R22" s="7">
        <v>-5175</v>
      </c>
    </row>
    <row r="23" spans="2:18" s="3" customFormat="1" ht="18" customHeight="1">
      <c r="B23" s="17" t="s">
        <v>25</v>
      </c>
      <c r="C23" s="7">
        <v>-1084</v>
      </c>
      <c r="D23" s="4">
        <v>-2644</v>
      </c>
      <c r="E23" s="5">
        <v>-1544</v>
      </c>
      <c r="F23" s="5">
        <v>-5823</v>
      </c>
      <c r="G23" s="7">
        <v>-15169</v>
      </c>
      <c r="H23" s="7">
        <v>-2318</v>
      </c>
      <c r="I23" s="7">
        <v>-2372</v>
      </c>
      <c r="J23" s="7">
        <v>-2285</v>
      </c>
      <c r="K23" s="7">
        <v>-4566</v>
      </c>
      <c r="L23" s="4">
        <v>-3009</v>
      </c>
      <c r="M23" s="7">
        <v>-2666</v>
      </c>
      <c r="N23" s="7">
        <v>-3176</v>
      </c>
      <c r="O23" s="7">
        <v>-2431</v>
      </c>
      <c r="P23" s="7">
        <v>-2588</v>
      </c>
      <c r="Q23" s="7">
        <v>-4666</v>
      </c>
      <c r="R23" s="7">
        <v>-1086</v>
      </c>
    </row>
    <row r="24" spans="2:18" s="3" customFormat="1" ht="18" customHeight="1">
      <c r="B24" s="17" t="s">
        <v>26</v>
      </c>
      <c r="C24" s="7">
        <v>-11743</v>
      </c>
      <c r="D24" s="7">
        <v>-16004</v>
      </c>
      <c r="E24" s="7">
        <v>-30461</v>
      </c>
      <c r="F24" s="7">
        <v>-49293</v>
      </c>
      <c r="G24" s="7">
        <v>-84062</v>
      </c>
      <c r="H24" s="7">
        <v>-93183</v>
      </c>
      <c r="I24" s="7">
        <v>-89054</v>
      </c>
      <c r="J24" s="7">
        <v>-79026</v>
      </c>
      <c r="K24" s="7">
        <v>-73988</v>
      </c>
      <c r="L24" s="7">
        <v>-61462</v>
      </c>
      <c r="M24" s="7">
        <v>-36434</v>
      </c>
      <c r="N24" s="7">
        <v>-36032</v>
      </c>
      <c r="O24" s="7">
        <v>-50064</v>
      </c>
      <c r="P24" s="7">
        <v>-68977</v>
      </c>
      <c r="Q24" s="7">
        <v>-84516</v>
      </c>
      <c r="R24" s="7">
        <v>-16943</v>
      </c>
    </row>
    <row r="25" spans="2:18" s="3" customFormat="1" ht="17.25" customHeight="1">
      <c r="B25" s="17" t="s">
        <v>27</v>
      </c>
      <c r="C25" s="40">
        <v>0</v>
      </c>
      <c r="D25" s="67">
        <v>0</v>
      </c>
      <c r="E25" s="68">
        <v>0</v>
      </c>
      <c r="F25" s="68">
        <v>0</v>
      </c>
      <c r="G25" s="68">
        <v>0</v>
      </c>
      <c r="H25" s="68">
        <v>0</v>
      </c>
      <c r="I25" s="68">
        <v>0</v>
      </c>
      <c r="J25" s="68">
        <v>0</v>
      </c>
      <c r="K25" s="4">
        <v>-4187</v>
      </c>
      <c r="L25" s="4">
        <v>-4579</v>
      </c>
      <c r="M25" s="4">
        <v>-3512</v>
      </c>
      <c r="N25" s="7">
        <v>-1406</v>
      </c>
      <c r="O25" s="7">
        <v>-1330</v>
      </c>
      <c r="P25" s="7">
        <v>-2086</v>
      </c>
      <c r="Q25" s="41">
        <v>0</v>
      </c>
      <c r="R25" s="41">
        <v>0</v>
      </c>
    </row>
    <row r="26" spans="2:18" s="3" customFormat="1" ht="17.25" customHeight="1" thickBot="1">
      <c r="B26" s="17" t="s">
        <v>28</v>
      </c>
      <c r="C26" s="40"/>
      <c r="D26" s="67"/>
      <c r="E26" s="68"/>
      <c r="F26" s="68"/>
      <c r="G26" s="68">
        <v>0</v>
      </c>
      <c r="H26" s="68">
        <v>0</v>
      </c>
      <c r="I26" s="68">
        <v>0</v>
      </c>
      <c r="J26" s="68">
        <v>0</v>
      </c>
      <c r="K26" s="67">
        <v>0</v>
      </c>
      <c r="L26" s="67">
        <v>0</v>
      </c>
      <c r="M26" s="67">
        <v>0</v>
      </c>
      <c r="N26" s="41">
        <v>0</v>
      </c>
      <c r="O26" s="7">
        <v>-10701</v>
      </c>
      <c r="P26" s="41">
        <v>0</v>
      </c>
      <c r="Q26" s="41">
        <v>0</v>
      </c>
      <c r="R26" s="41">
        <v>0</v>
      </c>
    </row>
    <row r="27" spans="2:18" s="3" customFormat="1">
      <c r="B27" s="16" t="s">
        <v>29</v>
      </c>
      <c r="C27" s="14">
        <v>46731</v>
      </c>
      <c r="D27" s="14">
        <v>60663</v>
      </c>
      <c r="E27" s="14">
        <v>75945</v>
      </c>
      <c r="F27" s="14">
        <v>106886</v>
      </c>
      <c r="G27" s="14">
        <v>119346</v>
      </c>
      <c r="H27" s="14">
        <v>185204</v>
      </c>
      <c r="I27" s="14">
        <v>190269</v>
      </c>
      <c r="J27" s="14">
        <v>178416</v>
      </c>
      <c r="K27" s="14">
        <v>196020</v>
      </c>
      <c r="L27" s="14">
        <v>208363</v>
      </c>
      <c r="M27" s="14">
        <v>152796</v>
      </c>
      <c r="N27" s="14">
        <v>162550</v>
      </c>
      <c r="O27" s="14">
        <v>160440</v>
      </c>
      <c r="P27" s="14">
        <v>179978</v>
      </c>
      <c r="Q27" s="14">
        <v>213250</v>
      </c>
      <c r="R27" s="14">
        <v>59308</v>
      </c>
    </row>
    <row r="28" spans="2:18" s="3" customFormat="1" ht="19.5" customHeight="1">
      <c r="B28" s="17" t="s">
        <v>30</v>
      </c>
      <c r="C28" s="11"/>
      <c r="D28" s="11"/>
      <c r="E28" s="11"/>
      <c r="F28" s="11"/>
      <c r="G28" s="15"/>
      <c r="H28" s="11"/>
      <c r="I28" s="11"/>
      <c r="J28" s="11"/>
      <c r="K28" s="11"/>
      <c r="L28" s="11"/>
      <c r="M28" s="11"/>
      <c r="N28" s="11"/>
      <c r="O28" s="11"/>
      <c r="P28" s="11"/>
      <c r="Q28" s="11"/>
      <c r="R28" s="11"/>
    </row>
    <row r="29" spans="2:18" s="3" customFormat="1" ht="18" customHeight="1">
      <c r="B29" s="31" t="s">
        <v>31</v>
      </c>
      <c r="C29" s="41">
        <v>0</v>
      </c>
      <c r="D29" s="41">
        <v>0</v>
      </c>
      <c r="E29" s="41">
        <v>0</v>
      </c>
      <c r="F29" s="7">
        <v>8982</v>
      </c>
      <c r="G29" s="18">
        <v>3877</v>
      </c>
      <c r="H29" s="7">
        <v>4032</v>
      </c>
      <c r="I29" s="7">
        <v>6970</v>
      </c>
      <c r="J29" s="7">
        <v>4972</v>
      </c>
      <c r="K29" s="7">
        <v>4866</v>
      </c>
      <c r="L29" s="7">
        <v>4355</v>
      </c>
      <c r="M29" s="7">
        <v>4745</v>
      </c>
      <c r="N29" s="7">
        <v>1820</v>
      </c>
      <c r="O29" s="41">
        <v>0</v>
      </c>
      <c r="P29" s="41">
        <v>0</v>
      </c>
      <c r="Q29" s="41">
        <v>0</v>
      </c>
      <c r="R29" s="41">
        <v>0</v>
      </c>
    </row>
    <row r="30" spans="2:18" s="3" customFormat="1" ht="18" customHeight="1" thickBot="1">
      <c r="B30" s="31" t="s">
        <v>32</v>
      </c>
      <c r="C30" s="37">
        <v>0</v>
      </c>
      <c r="D30" s="37">
        <v>0</v>
      </c>
      <c r="E30" s="37">
        <v>0</v>
      </c>
      <c r="F30" s="37">
        <v>0</v>
      </c>
      <c r="G30" s="37">
        <v>0</v>
      </c>
      <c r="H30" s="37">
        <v>0</v>
      </c>
      <c r="I30" s="37">
        <v>0</v>
      </c>
      <c r="J30" s="37">
        <v>0</v>
      </c>
      <c r="K30" s="37">
        <v>0</v>
      </c>
      <c r="L30" s="37">
        <v>0</v>
      </c>
      <c r="M30" s="37">
        <v>212612</v>
      </c>
      <c r="N30" s="59">
        <v>95510</v>
      </c>
      <c r="O30" s="59">
        <v>85713</v>
      </c>
      <c r="P30" s="59">
        <v>84883</v>
      </c>
      <c r="Q30" s="59">
        <v>118097</v>
      </c>
      <c r="R30" s="59">
        <v>22130</v>
      </c>
    </row>
    <row r="31" spans="2:18" s="3" customFormat="1" ht="18" customHeight="1">
      <c r="B31" s="16" t="s">
        <v>33</v>
      </c>
      <c r="C31" s="14">
        <v>46731</v>
      </c>
      <c r="D31" s="14">
        <v>60663</v>
      </c>
      <c r="E31" s="14">
        <v>75945</v>
      </c>
      <c r="F31" s="14">
        <v>115868</v>
      </c>
      <c r="G31" s="14">
        <v>123223</v>
      </c>
      <c r="H31" s="14">
        <v>189236</v>
      </c>
      <c r="I31" s="14">
        <v>197239</v>
      </c>
      <c r="J31" s="14">
        <v>183388</v>
      </c>
      <c r="K31" s="14">
        <v>200886</v>
      </c>
      <c r="L31" s="14">
        <v>212718</v>
      </c>
      <c r="M31" s="14">
        <v>370153</v>
      </c>
      <c r="N31" s="14">
        <v>259880</v>
      </c>
      <c r="O31" s="14">
        <v>246153</v>
      </c>
      <c r="P31" s="14">
        <v>264861</v>
      </c>
      <c r="Q31" s="14">
        <v>331347</v>
      </c>
      <c r="R31" s="14">
        <v>81438</v>
      </c>
    </row>
    <row r="32" spans="2:18" s="3" customFormat="1" ht="18" customHeight="1">
      <c r="B32" s="17" t="s">
        <v>34</v>
      </c>
      <c r="C32" s="41">
        <v>0</v>
      </c>
      <c r="D32" s="7"/>
      <c r="E32" s="7"/>
      <c r="F32" s="7"/>
      <c r="G32" s="18"/>
      <c r="H32" s="7"/>
      <c r="I32" s="7">
        <v>-13768</v>
      </c>
      <c r="J32" s="7">
        <v>-1030</v>
      </c>
      <c r="K32" s="7">
        <v>-4028</v>
      </c>
      <c r="L32" s="40">
        <v>0</v>
      </c>
      <c r="M32" s="7">
        <v>-2713</v>
      </c>
      <c r="N32" s="41">
        <v>0</v>
      </c>
      <c r="O32" s="41">
        <v>0</v>
      </c>
      <c r="P32" s="41">
        <v>0</v>
      </c>
      <c r="Q32" s="41">
        <v>0</v>
      </c>
      <c r="R32" s="41">
        <v>0</v>
      </c>
    </row>
    <row r="33" spans="2:18" s="3" customFormat="1" ht="18" customHeight="1">
      <c r="B33" s="17" t="s">
        <v>35</v>
      </c>
      <c r="C33" s="41">
        <v>0</v>
      </c>
      <c r="D33" s="7">
        <v>1244</v>
      </c>
      <c r="E33" s="7">
        <v>-5600</v>
      </c>
      <c r="F33" s="7">
        <v>-6121</v>
      </c>
      <c r="G33" s="18">
        <v>4688</v>
      </c>
      <c r="H33" s="7">
        <v>6523</v>
      </c>
      <c r="I33" s="7">
        <v>-6910</v>
      </c>
      <c r="J33" s="7">
        <v>12597</v>
      </c>
      <c r="K33" s="7">
        <v>11410</v>
      </c>
      <c r="L33" s="7">
        <v>2519</v>
      </c>
      <c r="M33" s="40">
        <v>0</v>
      </c>
      <c r="N33" s="41">
        <v>0</v>
      </c>
      <c r="O33" s="41">
        <v>0</v>
      </c>
      <c r="P33" s="41">
        <v>0</v>
      </c>
      <c r="Q33" s="41">
        <v>0</v>
      </c>
      <c r="R33" s="41">
        <v>0</v>
      </c>
    </row>
    <row r="34" spans="2:18" s="3" customFormat="1" ht="18" customHeight="1">
      <c r="B34" s="17" t="s">
        <v>36</v>
      </c>
      <c r="C34" s="7">
        <v>-121882</v>
      </c>
      <c r="D34" s="7">
        <v>5562</v>
      </c>
      <c r="E34" s="7">
        <v>356538</v>
      </c>
      <c r="F34" s="7">
        <v>1305837</v>
      </c>
      <c r="G34" s="18">
        <v>203798</v>
      </c>
      <c r="H34" s="7">
        <v>-1034912</v>
      </c>
      <c r="I34" s="7">
        <v>192582</v>
      </c>
      <c r="J34" s="7">
        <v>276837</v>
      </c>
      <c r="K34" s="7">
        <v>177775</v>
      </c>
      <c r="L34" s="7">
        <v>159371</v>
      </c>
      <c r="M34" s="7">
        <v>81219</v>
      </c>
      <c r="N34" s="41">
        <v>66452</v>
      </c>
      <c r="O34" s="41">
        <v>27055</v>
      </c>
      <c r="P34" s="41">
        <v>248398</v>
      </c>
      <c r="Q34" s="41">
        <v>197843</v>
      </c>
      <c r="R34" s="41">
        <v>0</v>
      </c>
    </row>
    <row r="35" spans="2:18" s="3" customFormat="1" ht="18" customHeight="1">
      <c r="B35" s="17" t="s">
        <v>37</v>
      </c>
      <c r="C35" s="7">
        <v>-2687</v>
      </c>
      <c r="D35" s="41">
        <v>0</v>
      </c>
      <c r="E35" s="41">
        <v>0</v>
      </c>
      <c r="F35" s="7">
        <v>-241</v>
      </c>
      <c r="G35" s="41">
        <v>0</v>
      </c>
      <c r="H35" s="41">
        <v>0</v>
      </c>
      <c r="I35" s="41">
        <v>0</v>
      </c>
      <c r="J35" s="41">
        <v>0</v>
      </c>
      <c r="K35" s="41">
        <v>0</v>
      </c>
      <c r="L35" s="41">
        <v>0</v>
      </c>
      <c r="M35" s="41">
        <v>0</v>
      </c>
      <c r="N35" s="41">
        <v>0</v>
      </c>
      <c r="O35" s="41">
        <v>-2446</v>
      </c>
      <c r="P35" s="41">
        <v>0</v>
      </c>
      <c r="Q35" s="41">
        <v>0</v>
      </c>
      <c r="R35" s="41">
        <v>0</v>
      </c>
    </row>
    <row r="36" spans="2:18" s="3" customFormat="1" ht="18" customHeight="1">
      <c r="B36" s="17" t="s">
        <v>38</v>
      </c>
      <c r="C36" s="41">
        <v>0</v>
      </c>
      <c r="D36" s="41">
        <v>0</v>
      </c>
      <c r="E36" s="41">
        <v>0</v>
      </c>
      <c r="F36" s="7">
        <v>625</v>
      </c>
      <c r="G36" s="41">
        <v>0</v>
      </c>
      <c r="H36" s="41">
        <v>0</v>
      </c>
      <c r="I36" s="7">
        <v>128925</v>
      </c>
      <c r="J36" s="7">
        <v>2636</v>
      </c>
      <c r="K36" s="41">
        <v>0</v>
      </c>
      <c r="L36" s="41">
        <v>0</v>
      </c>
      <c r="M36" s="41">
        <v>0</v>
      </c>
      <c r="N36" s="41">
        <v>0</v>
      </c>
      <c r="O36" s="41">
        <v>0</v>
      </c>
      <c r="P36" s="41">
        <v>69256</v>
      </c>
      <c r="Q36" s="41">
        <v>0</v>
      </c>
      <c r="R36" s="41">
        <v>0</v>
      </c>
    </row>
    <row r="37" spans="2:18" s="3" customFormat="1" ht="18" customHeight="1">
      <c r="B37" s="17" t="s">
        <v>39</v>
      </c>
      <c r="C37" s="41">
        <v>0</v>
      </c>
      <c r="D37" s="41">
        <v>0</v>
      </c>
      <c r="E37" s="41">
        <v>0</v>
      </c>
      <c r="F37" s="41">
        <v>0</v>
      </c>
      <c r="G37" s="41">
        <v>0</v>
      </c>
      <c r="H37" s="41">
        <v>0</v>
      </c>
      <c r="I37" s="41">
        <v>0</v>
      </c>
      <c r="J37" s="41">
        <v>0</v>
      </c>
      <c r="K37" s="41">
        <v>0</v>
      </c>
      <c r="L37" s="41">
        <v>0</v>
      </c>
      <c r="M37" s="7">
        <v>226</v>
      </c>
      <c r="N37" s="7">
        <v>-18903</v>
      </c>
      <c r="O37" s="41">
        <v>0</v>
      </c>
      <c r="P37" s="41">
        <v>0</v>
      </c>
      <c r="Q37" s="41">
        <v>0</v>
      </c>
      <c r="R37" s="41">
        <v>0</v>
      </c>
    </row>
    <row r="38" spans="2:18" s="3" customFormat="1" ht="18" customHeight="1">
      <c r="B38" s="17" t="s">
        <v>40</v>
      </c>
      <c r="C38" s="41">
        <v>0</v>
      </c>
      <c r="D38" s="41">
        <v>0</v>
      </c>
      <c r="E38" s="41">
        <v>0</v>
      </c>
      <c r="F38" s="41">
        <v>0</v>
      </c>
      <c r="G38" s="41">
        <v>0</v>
      </c>
      <c r="H38" s="41">
        <v>0</v>
      </c>
      <c r="I38" s="41">
        <v>0</v>
      </c>
      <c r="J38" s="41">
        <v>0</v>
      </c>
      <c r="K38" s="41">
        <v>0</v>
      </c>
      <c r="L38" s="41">
        <v>0</v>
      </c>
      <c r="M38" s="7">
        <v>0</v>
      </c>
      <c r="N38" s="7">
        <v>0</v>
      </c>
      <c r="O38" s="41">
        <v>-8916</v>
      </c>
      <c r="P38" s="41">
        <v>0</v>
      </c>
      <c r="Q38" s="41">
        <v>0</v>
      </c>
      <c r="R38" s="41">
        <v>0</v>
      </c>
    </row>
    <row r="39" spans="2:18" s="3" customFormat="1" ht="18" customHeight="1" thickBot="1">
      <c r="B39" s="17"/>
      <c r="C39" s="41"/>
      <c r="D39" s="41"/>
      <c r="E39" s="41"/>
      <c r="F39" s="41"/>
      <c r="G39" s="41"/>
      <c r="H39" s="41"/>
      <c r="I39" s="41"/>
      <c r="J39" s="41"/>
      <c r="K39" s="41"/>
      <c r="L39" s="41"/>
      <c r="M39" s="7"/>
      <c r="N39" s="7"/>
      <c r="O39" s="41"/>
      <c r="P39" s="41">
        <v>0</v>
      </c>
      <c r="Q39" s="41">
        <v>0</v>
      </c>
      <c r="R39" s="41">
        <v>0</v>
      </c>
    </row>
    <row r="40" spans="2:18" s="3" customFormat="1" ht="18" customHeight="1">
      <c r="B40" s="16" t="s">
        <v>41</v>
      </c>
      <c r="C40" s="14">
        <v>-77838</v>
      </c>
      <c r="D40" s="14">
        <v>67469</v>
      </c>
      <c r="E40" s="14">
        <v>426883</v>
      </c>
      <c r="F40" s="14">
        <v>1415968</v>
      </c>
      <c r="G40" s="14">
        <v>331709</v>
      </c>
      <c r="H40" s="14">
        <v>-839153</v>
      </c>
      <c r="I40" s="14">
        <v>498068</v>
      </c>
      <c r="J40" s="14">
        <v>474428</v>
      </c>
      <c r="K40" s="14">
        <v>386043</v>
      </c>
      <c r="L40" s="14">
        <v>374608</v>
      </c>
      <c r="M40" s="14">
        <v>448885</v>
      </c>
      <c r="N40" s="14">
        <v>307429</v>
      </c>
      <c r="O40" s="14">
        <v>261846</v>
      </c>
      <c r="P40" s="14">
        <v>582515</v>
      </c>
      <c r="Q40" s="14">
        <v>529190</v>
      </c>
      <c r="R40" s="14">
        <v>81438</v>
      </c>
    </row>
    <row r="41" spans="2:18" s="3" customFormat="1" ht="18" customHeight="1" thickBot="1">
      <c r="B41" s="17" t="s">
        <v>42</v>
      </c>
      <c r="C41" s="10">
        <v>-2692</v>
      </c>
      <c r="D41" s="7">
        <v>-292</v>
      </c>
      <c r="E41" s="10">
        <v>-47</v>
      </c>
      <c r="F41" s="10">
        <v>-73</v>
      </c>
      <c r="G41" s="10">
        <v>-35</v>
      </c>
      <c r="H41" s="10">
        <v>-21</v>
      </c>
      <c r="I41" s="10">
        <v>-6</v>
      </c>
      <c r="J41" s="10">
        <v>0</v>
      </c>
      <c r="K41" s="10">
        <v>-98</v>
      </c>
      <c r="L41" s="7">
        <v>-18</v>
      </c>
      <c r="M41" s="7">
        <v>-3</v>
      </c>
      <c r="N41" s="7">
        <v>-149</v>
      </c>
      <c r="O41" s="7">
        <v>-1223</v>
      </c>
      <c r="P41" s="7">
        <v>-3688</v>
      </c>
      <c r="Q41" s="7">
        <v>-6332</v>
      </c>
      <c r="R41" s="7">
        <v>-1519</v>
      </c>
    </row>
    <row r="42" spans="2:18" s="3" customFormat="1" ht="18" customHeight="1" thickBot="1">
      <c r="B42" s="16" t="s">
        <v>43</v>
      </c>
      <c r="C42" s="19">
        <v>-80530</v>
      </c>
      <c r="D42" s="19">
        <v>67177</v>
      </c>
      <c r="E42" s="19">
        <v>426836</v>
      </c>
      <c r="F42" s="19">
        <v>1415895</v>
      </c>
      <c r="G42" s="19">
        <v>331674</v>
      </c>
      <c r="H42" s="19">
        <v>-839174</v>
      </c>
      <c r="I42" s="19">
        <v>498062</v>
      </c>
      <c r="J42" s="19">
        <v>474428</v>
      </c>
      <c r="K42" s="19">
        <v>385945</v>
      </c>
      <c r="L42" s="19">
        <v>374590</v>
      </c>
      <c r="M42" s="19">
        <v>448882</v>
      </c>
      <c r="N42" s="19">
        <v>307280</v>
      </c>
      <c r="O42" s="19">
        <v>260623</v>
      </c>
      <c r="P42" s="19">
        <v>578827</v>
      </c>
      <c r="Q42" s="19">
        <v>522858</v>
      </c>
      <c r="R42" s="19">
        <v>79919</v>
      </c>
    </row>
    <row r="43" spans="2:18" s="3" customFormat="1" ht="18" customHeight="1">
      <c r="B43" s="16"/>
      <c r="C43" s="15"/>
      <c r="D43" s="15"/>
      <c r="E43" s="15"/>
      <c r="F43" s="15"/>
      <c r="G43" s="15"/>
      <c r="H43" s="15"/>
      <c r="I43" s="15"/>
      <c r="J43" s="15"/>
      <c r="K43" s="15"/>
      <c r="L43" s="15"/>
      <c r="M43" s="15"/>
      <c r="N43" s="15"/>
      <c r="O43" s="15"/>
      <c r="P43" s="15"/>
      <c r="Q43" s="15"/>
      <c r="R43" s="15"/>
    </row>
    <row r="44" spans="2:18" s="3" customFormat="1" ht="18" customHeight="1">
      <c r="B44" s="21" t="s">
        <v>44</v>
      </c>
      <c r="C44" s="15"/>
      <c r="D44" s="15"/>
      <c r="E44" s="15"/>
      <c r="F44" s="15"/>
      <c r="G44" s="15"/>
      <c r="H44" s="15"/>
      <c r="I44" s="15"/>
      <c r="J44" s="15"/>
      <c r="K44" s="15"/>
      <c r="L44" s="15"/>
      <c r="M44" s="15"/>
      <c r="N44" s="15"/>
      <c r="O44" s="15"/>
      <c r="P44" s="15"/>
      <c r="Q44" s="15"/>
      <c r="R44" s="15"/>
    </row>
    <row r="45" spans="2:18" s="74" customFormat="1" ht="18" customHeight="1">
      <c r="B45" s="17" t="s">
        <v>45</v>
      </c>
      <c r="C45" s="15"/>
      <c r="D45" s="15"/>
      <c r="E45" s="15"/>
      <c r="F45" s="15"/>
      <c r="G45" s="15"/>
      <c r="H45" s="15"/>
      <c r="I45" s="15"/>
      <c r="J45" s="15"/>
      <c r="K45" s="15"/>
      <c r="L45" s="15"/>
      <c r="M45" s="15"/>
      <c r="N45" s="15"/>
      <c r="O45" s="15"/>
      <c r="P45" s="15"/>
      <c r="Q45" s="76">
        <v>522047</v>
      </c>
      <c r="R45" s="76">
        <v>79723</v>
      </c>
    </row>
    <row r="46" spans="2:18" s="74" customFormat="1" ht="18" customHeight="1">
      <c r="B46" s="17" t="s">
        <v>46</v>
      </c>
      <c r="C46" s="15"/>
      <c r="D46" s="15"/>
      <c r="E46" s="15"/>
      <c r="F46" s="15"/>
      <c r="G46" s="15"/>
      <c r="H46" s="15"/>
      <c r="I46" s="15"/>
      <c r="J46" s="15"/>
      <c r="K46" s="15"/>
      <c r="L46" s="15"/>
      <c r="M46" s="15"/>
      <c r="N46" s="15"/>
      <c r="O46" s="15"/>
      <c r="P46" s="15"/>
      <c r="Q46" s="76">
        <v>811</v>
      </c>
      <c r="R46" s="76">
        <v>196</v>
      </c>
    </row>
    <row r="47" spans="2:18" s="3" customFormat="1" ht="18" customHeight="1">
      <c r="B47" s="16" t="s">
        <v>43</v>
      </c>
      <c r="C47" s="15"/>
      <c r="D47" s="15"/>
      <c r="E47" s="15"/>
      <c r="F47" s="15"/>
      <c r="G47" s="15"/>
      <c r="H47" s="15"/>
      <c r="I47" s="15"/>
      <c r="J47" s="15"/>
      <c r="K47" s="15"/>
      <c r="L47" s="15"/>
      <c r="M47" s="15"/>
      <c r="N47" s="15"/>
      <c r="O47" s="15"/>
      <c r="P47" s="15"/>
      <c r="Q47" s="75">
        <v>522858</v>
      </c>
      <c r="R47" s="75">
        <v>79919</v>
      </c>
    </row>
    <row r="48" spans="2:18" s="3" customFormat="1" ht="18" customHeight="1">
      <c r="B48" s="20"/>
    </row>
    <row r="49" spans="2:18" s="3" customFormat="1" ht="18" customHeight="1" thickBot="1">
      <c r="B49" s="21" t="s">
        <v>47</v>
      </c>
    </row>
    <row r="50" spans="2:18" s="3" customFormat="1" ht="41.25" customHeight="1">
      <c r="B50" s="32" t="s">
        <v>48</v>
      </c>
      <c r="C50" s="14">
        <v>46731</v>
      </c>
      <c r="D50" s="14">
        <v>60663</v>
      </c>
      <c r="E50" s="14">
        <v>75945</v>
      </c>
      <c r="F50" s="14">
        <v>106886</v>
      </c>
      <c r="G50" s="14">
        <v>119346</v>
      </c>
      <c r="H50" s="14">
        <v>185204</v>
      </c>
      <c r="I50" s="14">
        <v>190269</v>
      </c>
      <c r="J50" s="14">
        <v>178416</v>
      </c>
      <c r="K50" s="14">
        <v>196020</v>
      </c>
      <c r="L50" s="14">
        <v>208363</v>
      </c>
      <c r="M50" s="14">
        <v>152796</v>
      </c>
      <c r="N50" s="14">
        <v>162550</v>
      </c>
      <c r="O50" s="14">
        <v>160440</v>
      </c>
      <c r="P50" s="14">
        <v>179978</v>
      </c>
      <c r="Q50" s="14">
        <v>522047</v>
      </c>
      <c r="R50" s="14">
        <v>79723</v>
      </c>
    </row>
    <row r="51" spans="2:18" s="3" customFormat="1" ht="18" customHeight="1">
      <c r="B51" s="33" t="s">
        <v>49</v>
      </c>
      <c r="C51" s="7">
        <v>101</v>
      </c>
      <c r="D51" s="4">
        <v>671</v>
      </c>
      <c r="E51" s="4">
        <v>2927</v>
      </c>
      <c r="F51" s="4">
        <v>13536</v>
      </c>
      <c r="G51" s="7">
        <v>33701</v>
      </c>
      <c r="H51" s="7">
        <v>13248</v>
      </c>
      <c r="I51" s="7">
        <v>30688</v>
      </c>
      <c r="J51" s="7">
        <v>34374</v>
      </c>
      <c r="K51" s="7">
        <v>32495</v>
      </c>
      <c r="L51" s="7">
        <v>25872</v>
      </c>
      <c r="M51" s="7">
        <v>9139</v>
      </c>
      <c r="N51" s="7">
        <v>6774</v>
      </c>
      <c r="O51" s="7">
        <v>15142</v>
      </c>
      <c r="P51" s="7">
        <v>6755</v>
      </c>
      <c r="Q51" s="7">
        <v>-297307</v>
      </c>
      <c r="R51" s="7">
        <v>-20991</v>
      </c>
    </row>
    <row r="52" spans="2:18" s="3" customFormat="1" ht="18" customHeight="1">
      <c r="B52" s="33" t="s">
        <v>50</v>
      </c>
      <c r="C52" s="41">
        <v>0</v>
      </c>
      <c r="D52" s="41">
        <v>0</v>
      </c>
      <c r="E52" s="41">
        <v>0</v>
      </c>
      <c r="F52" s="41">
        <v>0</v>
      </c>
      <c r="G52" s="41">
        <v>0</v>
      </c>
      <c r="H52" s="41">
        <v>0</v>
      </c>
      <c r="I52" s="41">
        <v>0</v>
      </c>
      <c r="J52" s="41">
        <v>0</v>
      </c>
      <c r="K52" s="41">
        <v>0</v>
      </c>
      <c r="L52" s="41">
        <v>0</v>
      </c>
      <c r="M52" s="7">
        <v>4035</v>
      </c>
      <c r="N52" s="40">
        <v>296</v>
      </c>
      <c r="O52" s="40">
        <v>0</v>
      </c>
      <c r="P52" s="40">
        <v>0</v>
      </c>
      <c r="Q52" s="40">
        <v>0</v>
      </c>
      <c r="R52" s="40">
        <v>0</v>
      </c>
    </row>
    <row r="53" spans="2:18" s="3" customFormat="1" ht="18" customHeight="1">
      <c r="B53" s="33" t="s">
        <v>51</v>
      </c>
      <c r="C53" s="41">
        <v>0</v>
      </c>
      <c r="D53" s="41">
        <v>0</v>
      </c>
      <c r="E53" s="41">
        <v>0</v>
      </c>
      <c r="F53" s="41">
        <v>0</v>
      </c>
      <c r="G53" s="41">
        <v>0</v>
      </c>
      <c r="H53" s="41">
        <v>0</v>
      </c>
      <c r="I53" s="41">
        <v>0</v>
      </c>
      <c r="J53" s="41">
        <v>0</v>
      </c>
      <c r="K53" s="41">
        <v>0</v>
      </c>
      <c r="L53" s="41">
        <v>0</v>
      </c>
      <c r="M53" s="7">
        <v>83243</v>
      </c>
      <c r="N53" s="7">
        <v>84835</v>
      </c>
      <c r="O53" s="7">
        <v>93455</v>
      </c>
      <c r="P53" s="7">
        <v>97766</v>
      </c>
      <c r="Q53" s="7">
        <v>96991</v>
      </c>
      <c r="R53" s="7">
        <v>23991</v>
      </c>
    </row>
    <row r="54" spans="2:18" s="3" customFormat="1" ht="18" customHeight="1" thickBot="1">
      <c r="B54" s="33" t="s">
        <v>52</v>
      </c>
      <c r="C54" s="41">
        <v>0</v>
      </c>
      <c r="D54" s="42">
        <v>0</v>
      </c>
      <c r="E54" s="42">
        <v>0</v>
      </c>
      <c r="F54" s="42">
        <v>0</v>
      </c>
      <c r="G54" s="42">
        <v>0</v>
      </c>
      <c r="H54" s="42">
        <v>0</v>
      </c>
      <c r="I54" s="42">
        <v>0</v>
      </c>
      <c r="J54" s="42">
        <v>0</v>
      </c>
      <c r="K54" s="42">
        <v>0</v>
      </c>
      <c r="L54" s="42">
        <v>0</v>
      </c>
      <c r="M54" s="42">
        <v>0</v>
      </c>
      <c r="N54" s="42"/>
      <c r="O54" s="42"/>
      <c r="P54" s="42">
        <v>4400</v>
      </c>
      <c r="Q54" s="42">
        <v>0</v>
      </c>
      <c r="R54" s="42">
        <v>0</v>
      </c>
    </row>
    <row r="55" spans="2:18" s="3" customFormat="1" ht="17.25" customHeight="1" thickBot="1">
      <c r="B55" s="32" t="s">
        <v>53</v>
      </c>
      <c r="C55" s="38">
        <v>46832</v>
      </c>
      <c r="D55" s="38">
        <v>61334</v>
      </c>
      <c r="E55" s="38">
        <v>78872</v>
      </c>
      <c r="F55" s="38">
        <v>120422</v>
      </c>
      <c r="G55" s="38">
        <v>153047</v>
      </c>
      <c r="H55" s="38">
        <v>198452</v>
      </c>
      <c r="I55" s="38">
        <v>220957</v>
      </c>
      <c r="J55" s="38">
        <v>212790</v>
      </c>
      <c r="K55" s="38">
        <v>228515</v>
      </c>
      <c r="L55" s="38">
        <v>234235</v>
      </c>
      <c r="M55" s="38">
        <v>249213</v>
      </c>
      <c r="N55" s="38">
        <v>254455</v>
      </c>
      <c r="O55" s="38">
        <v>269037</v>
      </c>
      <c r="P55" s="38">
        <v>288899</v>
      </c>
      <c r="Q55" s="38">
        <v>321731</v>
      </c>
      <c r="R55" s="38">
        <v>82723</v>
      </c>
    </row>
    <row r="56" spans="2:18" s="3" customFormat="1" ht="18" customHeight="1" thickBot="1">
      <c r="B56" s="32" t="s">
        <v>54</v>
      </c>
      <c r="C56" s="13">
        <v>45071</v>
      </c>
      <c r="D56" s="12">
        <v>59872</v>
      </c>
      <c r="E56" s="12">
        <v>78872</v>
      </c>
      <c r="F56" s="12">
        <v>120422</v>
      </c>
      <c r="G56" s="13">
        <v>153047</v>
      </c>
      <c r="H56" s="13">
        <v>198452</v>
      </c>
      <c r="I56" s="13">
        <v>220957</v>
      </c>
      <c r="J56" s="13">
        <v>212790</v>
      </c>
      <c r="K56" s="19">
        <v>228515</v>
      </c>
      <c r="L56" s="19">
        <v>234235</v>
      </c>
      <c r="M56" s="19">
        <v>249213</v>
      </c>
      <c r="N56" s="13">
        <v>254455</v>
      </c>
      <c r="O56" s="13">
        <v>269037</v>
      </c>
      <c r="P56" s="13">
        <v>288899</v>
      </c>
      <c r="Q56" s="13">
        <v>321731</v>
      </c>
      <c r="R56" s="13">
        <v>82723</v>
      </c>
    </row>
    <row r="57" spans="2:18" s="2" customFormat="1">
      <c r="B57" s="22"/>
      <c r="C57" s="23"/>
      <c r="D57" s="23"/>
      <c r="E57" s="23"/>
      <c r="F57" s="23"/>
      <c r="G57" s="23"/>
      <c r="H57" s="23"/>
      <c r="I57" s="23"/>
      <c r="J57" s="23"/>
      <c r="K57" s="23"/>
      <c r="L57" s="23"/>
      <c r="M57" s="23"/>
      <c r="N57" s="23"/>
      <c r="O57" s="23"/>
      <c r="P57" s="23"/>
      <c r="Q57" s="23"/>
      <c r="R57" s="23"/>
    </row>
    <row r="58" spans="2:18" s="2" customFormat="1">
      <c r="B58" s="22" t="s">
        <v>55</v>
      </c>
      <c r="C58" s="24">
        <v>6.32</v>
      </c>
      <c r="D58" s="24">
        <v>6.81</v>
      </c>
      <c r="E58" s="24">
        <v>7.33</v>
      </c>
      <c r="F58" s="43">
        <v>8.6999999999999993</v>
      </c>
      <c r="G58" s="43">
        <v>11</v>
      </c>
      <c r="H58" s="24">
        <v>7.06</v>
      </c>
      <c r="I58" s="24">
        <v>7.83</v>
      </c>
      <c r="J58" s="24">
        <v>7.52</v>
      </c>
      <c r="K58" s="24">
        <v>8.0399999999999991</v>
      </c>
      <c r="L58" s="24">
        <v>8.14</v>
      </c>
      <c r="M58" s="24">
        <v>8.4600000000000009</v>
      </c>
      <c r="N58" s="24">
        <v>8.6199999999999992</v>
      </c>
      <c r="O58" s="43">
        <v>9.08</v>
      </c>
      <c r="P58" s="70">
        <v>8.66</v>
      </c>
      <c r="Q58" s="70">
        <v>8.7000000000000011</v>
      </c>
      <c r="R58" s="70">
        <v>2.2000000000000002</v>
      </c>
    </row>
    <row r="59" spans="2:18" s="2" customFormat="1">
      <c r="B59" s="25" t="s">
        <v>56</v>
      </c>
      <c r="P59" s="71"/>
      <c r="Q59" s="71"/>
      <c r="R59" s="71"/>
    </row>
    <row r="60" spans="2:18" s="2" customFormat="1">
      <c r="B60" s="25"/>
      <c r="P60" s="71"/>
      <c r="Q60" s="71"/>
      <c r="R60" s="71"/>
    </row>
    <row r="61" spans="2:18" s="2" customFormat="1">
      <c r="B61" s="22" t="s">
        <v>57</v>
      </c>
      <c r="C61" s="26">
        <v>839117</v>
      </c>
      <c r="D61" s="26">
        <v>896271</v>
      </c>
      <c r="E61" s="26">
        <v>1382390</v>
      </c>
      <c r="F61" s="26">
        <v>1384692</v>
      </c>
      <c r="G61" s="26">
        <v>1397239</v>
      </c>
      <c r="H61" s="26">
        <v>2813915</v>
      </c>
      <c r="I61" s="26">
        <v>2823309</v>
      </c>
      <c r="J61" s="26">
        <v>2832787</v>
      </c>
      <c r="K61" s="27">
        <v>2842956</v>
      </c>
      <c r="L61" s="26">
        <v>2878774</v>
      </c>
      <c r="M61" s="26">
        <v>2944849</v>
      </c>
      <c r="N61" s="26">
        <v>2952931</v>
      </c>
      <c r="O61" s="26">
        <v>2963491</v>
      </c>
      <c r="P61" s="72">
        <v>3608146</v>
      </c>
      <c r="Q61" s="72">
        <v>3744429</v>
      </c>
      <c r="R61" s="72">
        <v>3749180</v>
      </c>
    </row>
    <row r="62" spans="2:18" s="2" customFormat="1">
      <c r="B62" s="22"/>
      <c r="P62" s="71"/>
      <c r="Q62" s="71"/>
      <c r="R62" s="71"/>
    </row>
    <row r="63" spans="2:18" s="2" customFormat="1">
      <c r="B63" s="22" t="s">
        <v>58</v>
      </c>
      <c r="C63" s="29">
        <v>1.6</v>
      </c>
      <c r="D63" s="29">
        <v>1.59</v>
      </c>
      <c r="E63" s="29">
        <v>1.86</v>
      </c>
      <c r="F63" s="29">
        <v>2.8</v>
      </c>
      <c r="G63" s="28">
        <v>2.92</v>
      </c>
      <c r="H63" s="28">
        <v>1.37</v>
      </c>
      <c r="I63" s="28">
        <v>1.47</v>
      </c>
      <c r="J63" s="28">
        <v>1.57</v>
      </c>
      <c r="K63" s="28">
        <v>1.62</v>
      </c>
      <c r="L63" s="29">
        <v>1.67</v>
      </c>
      <c r="M63" s="29">
        <v>1.71</v>
      </c>
      <c r="N63" s="29">
        <v>1.73</v>
      </c>
      <c r="O63" s="29">
        <v>1.73</v>
      </c>
      <c r="P63" s="73">
        <v>1.74</v>
      </c>
      <c r="Q63" s="73">
        <v>1.8</v>
      </c>
      <c r="R63" s="73">
        <v>1.79</v>
      </c>
    </row>
    <row r="64" spans="2:18" s="2" customFormat="1">
      <c r="B64" s="25" t="s">
        <v>59</v>
      </c>
    </row>
    <row r="65" spans="2:24" s="2" customFormat="1"/>
    <row r="66" spans="2:24">
      <c r="B66" s="22" t="s">
        <v>60</v>
      </c>
    </row>
    <row r="67" spans="2:24">
      <c r="B67" s="28" t="s">
        <v>61</v>
      </c>
    </row>
    <row r="68" spans="2:24">
      <c r="B68" s="28" t="s">
        <v>62</v>
      </c>
      <c r="S68" s="2"/>
      <c r="T68" s="2"/>
      <c r="U68" s="2"/>
      <c r="V68" s="2"/>
      <c r="W68" s="2"/>
      <c r="X68" s="2"/>
    </row>
    <row r="69" spans="2:24">
      <c r="B69" s="28" t="s">
        <v>63</v>
      </c>
      <c r="S69" s="2"/>
      <c r="T69" s="2"/>
      <c r="U69" s="2"/>
      <c r="V69" s="2"/>
      <c r="W69" s="2"/>
      <c r="X69" s="2"/>
    </row>
    <row r="70" spans="2:24">
      <c r="B70" s="28" t="s">
        <v>64</v>
      </c>
      <c r="S70" s="2"/>
      <c r="T70" s="2"/>
      <c r="U70" s="2"/>
      <c r="V70" s="2"/>
      <c r="W70" s="2"/>
      <c r="X70" s="2"/>
    </row>
    <row r="71" spans="2:24">
      <c r="B71" s="28" t="s">
        <v>65</v>
      </c>
      <c r="S71" s="2"/>
      <c r="T71" s="2"/>
      <c r="U71" s="2"/>
      <c r="V71" s="2"/>
      <c r="W71" s="2"/>
      <c r="X71" s="2"/>
    </row>
    <row r="72" spans="2:24">
      <c r="B72" s="28"/>
      <c r="C72" s="45"/>
      <c r="D72" s="45"/>
      <c r="E72" s="45"/>
      <c r="F72" s="45"/>
      <c r="G72" s="45"/>
      <c r="H72" s="45"/>
      <c r="I72" s="45"/>
      <c r="J72" s="45"/>
      <c r="K72" s="45"/>
      <c r="L72" s="45"/>
      <c r="M72" s="45"/>
      <c r="N72" s="45"/>
      <c r="O72" s="45"/>
      <c r="P72" s="45"/>
      <c r="Q72" s="45"/>
      <c r="R72" s="45"/>
      <c r="S72" s="2"/>
      <c r="T72" s="2"/>
      <c r="U72" s="2"/>
      <c r="V72" s="2"/>
      <c r="W72" s="2"/>
      <c r="X72" s="2"/>
    </row>
    <row r="73" spans="2:24">
      <c r="B73" s="28"/>
      <c r="S73" s="2"/>
      <c r="T73" s="2"/>
      <c r="U73" s="2"/>
      <c r="V73" s="2"/>
      <c r="W73" s="2"/>
      <c r="X73" s="2"/>
    </row>
    <row r="74" spans="2:24">
      <c r="B74" s="46"/>
      <c r="S74" s="2"/>
      <c r="T74" s="2"/>
      <c r="U74" s="2"/>
      <c r="V74" s="2"/>
      <c r="W74" s="2"/>
      <c r="X74" s="2"/>
    </row>
    <row r="75" spans="2:24">
      <c r="B75" s="28"/>
      <c r="S75" s="2"/>
      <c r="T75" s="2"/>
      <c r="U75" s="2"/>
      <c r="V75" s="2"/>
      <c r="W75" s="2"/>
      <c r="X75" s="2"/>
    </row>
    <row r="76" spans="2:24">
      <c r="B76" s="28"/>
      <c r="S76" s="2"/>
      <c r="T76" s="2"/>
      <c r="U76" s="2"/>
      <c r="V76" s="2"/>
      <c r="W76" s="2"/>
      <c r="X76" s="2"/>
    </row>
  </sheetData>
  <pageMargins left="0.27559055118110237" right="0.19685039370078741" top="0.31496062992125984" bottom="0.23622047244094491" header="0.31496062992125984" footer="0.31496062992125984"/>
  <pageSetup paperSize="8" scale="7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70"/>
  <sheetViews>
    <sheetView tabSelected="1" zoomScaleNormal="100" workbookViewId="0">
      <pane xSplit="2" ySplit="11" topLeftCell="C12" activePane="bottomRight" state="frozen"/>
      <selection pane="bottomRight" activeCell="R20" sqref="R20"/>
      <selection pane="bottomLeft" activeCell="A10" sqref="A10"/>
      <selection pane="topRight" activeCell="C1" sqref="C1"/>
    </sheetView>
  </sheetViews>
  <sheetFormatPr defaultRowHeight="15" outlineLevelCol="1"/>
  <cols>
    <col min="1" max="1" width="3.85546875" style="2" customWidth="1"/>
    <col min="2" max="2" width="54.85546875" style="2" customWidth="1"/>
    <col min="3" max="3" width="12.7109375" style="45" customWidth="1" outlineLevel="1"/>
    <col min="4" max="5" width="12.7109375" style="2" customWidth="1"/>
    <col min="6" max="6" width="13.28515625" customWidth="1"/>
    <col min="7" max="7" width="13.7109375" bestFit="1" customWidth="1"/>
    <col min="8" max="11" width="8.85546875" customWidth="1"/>
    <col min="12" max="12" width="4.5703125" style="2" customWidth="1"/>
    <col min="13" max="16384" width="9.140625" style="2"/>
  </cols>
  <sheetData>
    <row r="1" spans="2:11">
      <c r="C1" s="77"/>
      <c r="F1" s="2"/>
      <c r="G1" s="2"/>
      <c r="H1" s="2"/>
      <c r="I1" s="2"/>
      <c r="J1" s="2"/>
      <c r="K1" s="2"/>
    </row>
    <row r="2" spans="2:11">
      <c r="C2" s="77"/>
      <c r="F2" s="2"/>
      <c r="G2" s="2"/>
      <c r="H2" s="2"/>
      <c r="I2" s="2"/>
      <c r="J2" s="2"/>
      <c r="K2" s="2"/>
    </row>
    <row r="3" spans="2:11">
      <c r="C3" s="77"/>
      <c r="F3" s="2"/>
      <c r="G3" s="2"/>
      <c r="H3" s="2"/>
      <c r="I3" s="2"/>
      <c r="J3" s="2"/>
      <c r="K3" s="2"/>
    </row>
    <row r="4" spans="2:11">
      <c r="C4" s="77"/>
      <c r="F4" s="2"/>
      <c r="G4" s="2"/>
      <c r="H4" s="2"/>
      <c r="I4" s="2"/>
      <c r="J4" s="2"/>
      <c r="K4" s="2"/>
    </row>
    <row r="5" spans="2:11">
      <c r="C5" s="77"/>
      <c r="F5" s="2"/>
      <c r="G5" s="2"/>
      <c r="H5" s="2"/>
      <c r="I5" s="2"/>
      <c r="J5" s="2"/>
      <c r="K5" s="2"/>
    </row>
    <row r="6" spans="2:11" ht="15.75">
      <c r="B6" s="39" t="s">
        <v>8</v>
      </c>
      <c r="C6" s="77"/>
      <c r="F6" s="2"/>
      <c r="G6" s="2"/>
      <c r="H6" s="2"/>
      <c r="I6" s="2"/>
      <c r="J6" s="2"/>
      <c r="K6" s="2"/>
    </row>
    <row r="7" spans="2:11" ht="15.75">
      <c r="B7" s="1" t="s">
        <v>10</v>
      </c>
      <c r="C7" s="77"/>
      <c r="F7" s="2"/>
      <c r="G7" s="2"/>
      <c r="H7" s="2"/>
      <c r="I7" s="2"/>
      <c r="J7" s="2"/>
      <c r="K7" s="2"/>
    </row>
    <row r="8" spans="2:11" ht="15.75">
      <c r="B8" s="1"/>
      <c r="C8" s="77"/>
      <c r="F8" s="2"/>
      <c r="G8" s="2"/>
      <c r="H8" s="2"/>
      <c r="I8" s="2"/>
      <c r="J8" s="2"/>
      <c r="K8" s="2"/>
    </row>
    <row r="9" spans="2:11">
      <c r="B9" s="44" t="s">
        <v>11</v>
      </c>
      <c r="C9" s="77"/>
      <c r="F9" s="2"/>
      <c r="G9" s="2"/>
      <c r="H9" s="2"/>
      <c r="I9" s="2"/>
      <c r="J9" s="2"/>
      <c r="K9" s="2"/>
    </row>
    <row r="10" spans="2:11" s="30" customFormat="1" ht="18" customHeight="1">
      <c r="B10" s="47" t="s">
        <v>12</v>
      </c>
      <c r="C10" s="48" t="s">
        <v>66</v>
      </c>
      <c r="D10" s="48">
        <v>2021</v>
      </c>
      <c r="E10" s="48">
        <v>2022</v>
      </c>
      <c r="F10" s="48">
        <v>2023</v>
      </c>
      <c r="G10" s="48" t="s">
        <v>9</v>
      </c>
    </row>
    <row r="11" spans="2:11" ht="18" customHeight="1">
      <c r="B11" s="31"/>
      <c r="C11" s="34"/>
      <c r="D11" s="34"/>
      <c r="F11" s="2"/>
      <c r="G11" s="2"/>
      <c r="H11" s="2"/>
      <c r="I11" s="2"/>
      <c r="J11" s="2"/>
      <c r="K11" s="2"/>
    </row>
    <row r="12" spans="2:11" s="3" customFormat="1" ht="18" customHeight="1">
      <c r="B12" s="17" t="s">
        <v>14</v>
      </c>
      <c r="C12" s="78">
        <v>697617</v>
      </c>
      <c r="D12" s="94">
        <f>'[1]Gross Revenue'!$D$10</f>
        <v>1233338</v>
      </c>
      <c r="E12" s="97">
        <v>1352275</v>
      </c>
      <c r="F12" s="127">
        <v>1459575</v>
      </c>
      <c r="G12" s="127">
        <v>741948</v>
      </c>
    </row>
    <row r="13" spans="2:11" s="3" customFormat="1" ht="18" customHeight="1">
      <c r="B13" s="17" t="s">
        <v>15</v>
      </c>
      <c r="C13" s="41">
        <v>17665</v>
      </c>
      <c r="D13" s="95">
        <f>'[1]Gross Revenue'!$D$11</f>
        <v>27647</v>
      </c>
      <c r="E13" s="98">
        <v>35407</v>
      </c>
      <c r="F13" s="121">
        <v>40919</v>
      </c>
      <c r="G13" s="121">
        <v>19871</v>
      </c>
    </row>
    <row r="14" spans="2:11" s="3" customFormat="1" ht="18" customHeight="1">
      <c r="B14" s="17" t="s">
        <v>16</v>
      </c>
      <c r="C14" s="42">
        <v>29927</v>
      </c>
      <c r="D14" s="96">
        <f>'[1]Gross Revenue'!$D$12</f>
        <v>44066</v>
      </c>
      <c r="E14" s="99">
        <v>54065</v>
      </c>
      <c r="F14" s="122">
        <v>59440</v>
      </c>
      <c r="G14" s="122">
        <v>30142</v>
      </c>
    </row>
    <row r="15" spans="2:11" s="3" customFormat="1" ht="18" customHeight="1">
      <c r="B15" s="16" t="s">
        <v>17</v>
      </c>
      <c r="C15" s="79">
        <f>SUM(C12:C14)</f>
        <v>745209</v>
      </c>
      <c r="D15" s="79">
        <f>SUM(D12:D14)</f>
        <v>1305051</v>
      </c>
      <c r="E15" s="100">
        <f t="shared" ref="E15:F15" si="0">SUM(E12:E14)</f>
        <v>1441747</v>
      </c>
      <c r="F15" s="128">
        <f t="shared" si="0"/>
        <v>1559934</v>
      </c>
      <c r="G15" s="128">
        <v>791961</v>
      </c>
    </row>
    <row r="16" spans="2:11" s="3" customFormat="1" ht="18" customHeight="1">
      <c r="B16" s="17" t="s">
        <v>18</v>
      </c>
      <c r="C16" s="41">
        <v>-26765</v>
      </c>
      <c r="D16" s="41">
        <f>-'[1]Pty Exp'!$E$12</f>
        <v>-44631</v>
      </c>
      <c r="E16" s="101">
        <v>-48243</v>
      </c>
      <c r="F16" s="121">
        <v>-50194</v>
      </c>
      <c r="G16" s="121">
        <v>-24800</v>
      </c>
      <c r="I16" s="109"/>
    </row>
    <row r="17" spans="2:11" s="3" customFormat="1" ht="18" customHeight="1">
      <c r="B17" s="17" t="s">
        <v>19</v>
      </c>
      <c r="C17" s="41">
        <v>-68574</v>
      </c>
      <c r="D17" s="41">
        <f>-'[1]Pty Exp'!$E$10</f>
        <v>-118749</v>
      </c>
      <c r="E17" s="101">
        <v>-123993</v>
      </c>
      <c r="F17" s="121">
        <v>-125497</v>
      </c>
      <c r="G17" s="121">
        <v>-62048</v>
      </c>
      <c r="I17" s="109"/>
    </row>
    <row r="18" spans="2:11" s="3" customFormat="1" ht="18" customHeight="1">
      <c r="B18" s="17" t="s">
        <v>20</v>
      </c>
      <c r="C18" s="42">
        <v>-137130</v>
      </c>
      <c r="D18" s="42">
        <f>-'[1]Pty Exp'!$E$21-D16-D17</f>
        <v>-190589</v>
      </c>
      <c r="E18" s="101">
        <v>-226228</v>
      </c>
      <c r="F18" s="121">
        <v>-268336</v>
      </c>
      <c r="G18" s="121">
        <v>-122749</v>
      </c>
      <c r="I18" s="109"/>
    </row>
    <row r="19" spans="2:11" s="3" customFormat="1" ht="18" customHeight="1">
      <c r="B19" s="16" t="s">
        <v>21</v>
      </c>
      <c r="C19" s="80">
        <f>SUM(C16:C18)</f>
        <v>-232469</v>
      </c>
      <c r="D19" s="93">
        <f>SUM(D16:D18)</f>
        <v>-353969</v>
      </c>
      <c r="E19" s="102">
        <f t="shared" ref="E19:F19" si="1">SUM(E16:E18)</f>
        <v>-398464</v>
      </c>
      <c r="F19" s="129">
        <f t="shared" si="1"/>
        <v>-444027</v>
      </c>
      <c r="G19" s="129">
        <v>-209597</v>
      </c>
      <c r="I19" s="109"/>
    </row>
    <row r="20" spans="2:11" s="3" customFormat="1" ht="18" customHeight="1">
      <c r="B20" s="16" t="s">
        <v>22</v>
      </c>
      <c r="C20" s="79">
        <f>C15+C19</f>
        <v>512740</v>
      </c>
      <c r="D20" s="79">
        <f>D15+D19</f>
        <v>951082</v>
      </c>
      <c r="E20" s="100">
        <f t="shared" ref="E20:F20" si="2">E15+E19</f>
        <v>1043283</v>
      </c>
      <c r="F20" s="128">
        <f t="shared" si="2"/>
        <v>1115907</v>
      </c>
      <c r="G20" s="128">
        <v>582364</v>
      </c>
      <c r="I20" s="109"/>
      <c r="J20" s="110"/>
      <c r="K20" s="110"/>
    </row>
    <row r="21" spans="2:11" s="3" customFormat="1" ht="18" customHeight="1">
      <c r="B21" s="91" t="s">
        <v>67</v>
      </c>
      <c r="C21" s="41">
        <v>2247</v>
      </c>
      <c r="D21" s="41">
        <f>'[2]YTD P&amp;L'!$F$10</f>
        <v>6364</v>
      </c>
      <c r="E21" s="101">
        <v>5336</v>
      </c>
      <c r="F21" s="121">
        <v>45752</v>
      </c>
      <c r="G21" s="121">
        <v>5493</v>
      </c>
      <c r="I21" s="109"/>
      <c r="J21" s="110"/>
      <c r="K21" s="110"/>
    </row>
    <row r="22" spans="2:11" s="3" customFormat="1" ht="18" customHeight="1">
      <c r="B22" s="91" t="s">
        <v>68</v>
      </c>
      <c r="C22" s="41">
        <v>12511</v>
      </c>
      <c r="D22" s="41">
        <f>'[2]YTD P&amp;L'!$F$11</f>
        <v>12703</v>
      </c>
      <c r="E22" s="101">
        <v>10594</v>
      </c>
      <c r="F22" s="121">
        <v>12760</v>
      </c>
      <c r="G22" s="121">
        <v>4225</v>
      </c>
      <c r="I22" s="109"/>
      <c r="K22" s="110"/>
    </row>
    <row r="23" spans="2:11" s="3" customFormat="1" ht="18" customHeight="1">
      <c r="B23" s="91" t="s">
        <v>69</v>
      </c>
      <c r="C23" s="41">
        <v>-50676</v>
      </c>
      <c r="D23" s="41">
        <f>'[2]YTD P&amp;L'!$F$12</f>
        <v>-82174</v>
      </c>
      <c r="E23" s="101">
        <v>-87934</v>
      </c>
      <c r="F23" s="121">
        <v>-91166</v>
      </c>
      <c r="G23" s="121">
        <v>-47033</v>
      </c>
      <c r="I23" s="111"/>
      <c r="K23" s="112"/>
    </row>
    <row r="24" spans="2:11" s="3" customFormat="1" ht="18" customHeight="1">
      <c r="B24" s="17" t="s">
        <v>25</v>
      </c>
      <c r="C24" s="41">
        <v>-5155</v>
      </c>
      <c r="D24" s="41">
        <f>'[2]YTD P&amp;L'!$F$13</f>
        <v>-6638</v>
      </c>
      <c r="E24" s="101">
        <v>-8536</v>
      </c>
      <c r="F24" s="121">
        <v>-10989</v>
      </c>
      <c r="G24" s="121">
        <v>-5260</v>
      </c>
      <c r="I24" s="111"/>
      <c r="K24" s="110"/>
    </row>
    <row r="25" spans="2:11" s="3" customFormat="1" ht="18" customHeight="1">
      <c r="B25" s="17" t="s">
        <v>70</v>
      </c>
      <c r="C25" s="41">
        <v>-10834</v>
      </c>
      <c r="D25" s="41">
        <f>'[2]YTD P&amp;L'!$F$14</f>
        <v>0</v>
      </c>
      <c r="E25" s="103">
        <v>0</v>
      </c>
      <c r="F25" s="130" t="s">
        <v>71</v>
      </c>
      <c r="G25" s="130" t="s">
        <v>72</v>
      </c>
      <c r="I25" s="109"/>
      <c r="K25" s="112"/>
    </row>
    <row r="26" spans="2:11" s="3" customFormat="1" ht="18" customHeight="1">
      <c r="B26" s="17" t="s">
        <v>26</v>
      </c>
      <c r="C26" s="41">
        <v>-133431</v>
      </c>
      <c r="D26" s="41">
        <f>'[2]YTD P&amp;L'!$F$15</f>
        <v>-189757</v>
      </c>
      <c r="E26" s="101">
        <v>-242437</v>
      </c>
      <c r="F26" s="121">
        <v>-322075</v>
      </c>
      <c r="G26" s="121">
        <v>-169684</v>
      </c>
      <c r="I26" s="109"/>
      <c r="K26" s="110"/>
    </row>
    <row r="27" spans="2:11" s="3" customFormat="1" ht="14.25">
      <c r="B27" s="89" t="s">
        <v>73</v>
      </c>
      <c r="C27" s="81">
        <f>SUM(C20:C26)</f>
        <v>327402</v>
      </c>
      <c r="D27" s="81">
        <f>SUM(D20:D26)</f>
        <v>691580</v>
      </c>
      <c r="E27" s="104">
        <f t="shared" ref="E27:F27" si="3">SUM(E20:E26)</f>
        <v>720306</v>
      </c>
      <c r="F27" s="131">
        <f t="shared" si="3"/>
        <v>750189</v>
      </c>
      <c r="G27" s="131">
        <v>370105</v>
      </c>
      <c r="K27" s="110"/>
    </row>
    <row r="28" spans="2:11" s="3" customFormat="1" ht="19.5" customHeight="1">
      <c r="B28" s="17" t="s">
        <v>30</v>
      </c>
      <c r="C28" s="79"/>
      <c r="D28" s="79"/>
      <c r="E28" s="101"/>
      <c r="F28" s="121"/>
      <c r="G28" s="121" t="s">
        <v>74</v>
      </c>
    </row>
    <row r="29" spans="2:11" s="3" customFormat="1" ht="18" customHeight="1">
      <c r="B29" s="90" t="s">
        <v>75</v>
      </c>
      <c r="C29" s="59">
        <v>-14106</v>
      </c>
      <c r="D29" s="59">
        <f>'[2]YTD P&amp;L'!$F$18</f>
        <v>140202</v>
      </c>
      <c r="E29" s="101">
        <v>42467</v>
      </c>
      <c r="F29" s="121">
        <v>15579</v>
      </c>
      <c r="G29" s="121">
        <v>2697</v>
      </c>
    </row>
    <row r="30" spans="2:11" s="3" customFormat="1" ht="18" customHeight="1">
      <c r="B30" s="16" t="s">
        <v>33</v>
      </c>
      <c r="C30" s="81">
        <f>SUM(C27:C29)</f>
        <v>313296</v>
      </c>
      <c r="D30" s="81">
        <f>SUM(D27:D29)</f>
        <v>831782</v>
      </c>
      <c r="E30" s="104">
        <f t="shared" ref="E30:F30" si="4">SUM(E27:E29)</f>
        <v>762773</v>
      </c>
      <c r="F30" s="131">
        <f t="shared" si="4"/>
        <v>765768</v>
      </c>
      <c r="G30" s="131">
        <v>372802</v>
      </c>
    </row>
    <row r="31" spans="2:11" s="3" customFormat="1" ht="18" customHeight="1">
      <c r="B31" s="17" t="s">
        <v>36</v>
      </c>
      <c r="C31" s="41">
        <v>-393620</v>
      </c>
      <c r="D31" s="41">
        <f>'[2]YTD P&amp;L'!$F$20</f>
        <v>270507</v>
      </c>
      <c r="E31" s="101">
        <v>-90438</v>
      </c>
      <c r="F31" s="121">
        <v>113561</v>
      </c>
      <c r="G31" s="132">
        <v>0</v>
      </c>
    </row>
    <row r="32" spans="2:11" s="3" customFormat="1" ht="18" customHeight="1">
      <c r="B32" s="17" t="s">
        <v>76</v>
      </c>
      <c r="C32" s="41">
        <v>430003</v>
      </c>
      <c r="D32" s="41">
        <v>0</v>
      </c>
      <c r="E32" s="126" t="s">
        <v>71</v>
      </c>
      <c r="F32" s="132">
        <v>0</v>
      </c>
      <c r="G32" s="132">
        <v>0</v>
      </c>
    </row>
    <row r="33" spans="2:8" s="3" customFormat="1" ht="18" customHeight="1">
      <c r="B33" s="92" t="s">
        <v>77</v>
      </c>
      <c r="C33" s="41">
        <v>0</v>
      </c>
      <c r="D33" s="41">
        <v>0</v>
      </c>
      <c r="E33" s="101">
        <v>402</v>
      </c>
      <c r="F33" s="132">
        <v>0</v>
      </c>
      <c r="G33" s="132">
        <v>0</v>
      </c>
    </row>
    <row r="34" spans="2:8" s="3" customFormat="1" ht="18" customHeight="1">
      <c r="B34" s="92" t="s">
        <v>78</v>
      </c>
      <c r="C34" s="41">
        <v>0</v>
      </c>
      <c r="D34" s="41">
        <v>0</v>
      </c>
      <c r="E34" s="101">
        <v>57257</v>
      </c>
      <c r="F34" s="132">
        <v>0</v>
      </c>
      <c r="G34" s="132">
        <v>0</v>
      </c>
    </row>
    <row r="35" spans="2:8" s="3" customFormat="1" ht="18" customHeight="1">
      <c r="B35" s="89" t="s">
        <v>79</v>
      </c>
      <c r="C35" s="81">
        <f>SUM(C30:C32)</f>
        <v>349679</v>
      </c>
      <c r="D35" s="81">
        <f>SUM(D30:D32)</f>
        <v>1102289</v>
      </c>
      <c r="E35" s="104">
        <f>SUM(E30:E34)</f>
        <v>729994</v>
      </c>
      <c r="F35" s="131">
        <f>SUM(F30:F34)</f>
        <v>879329</v>
      </c>
      <c r="G35" s="131">
        <v>372802</v>
      </c>
    </row>
    <row r="36" spans="2:8" s="3" customFormat="1" ht="18" customHeight="1">
      <c r="B36" s="17" t="s">
        <v>42</v>
      </c>
      <c r="C36" s="41">
        <v>61</v>
      </c>
      <c r="D36" s="41">
        <f>'[2]YTD P&amp;L'!$F$23</f>
        <v>-19224</v>
      </c>
      <c r="E36" s="101">
        <v>-4105</v>
      </c>
      <c r="F36" s="122">
        <v>-10111</v>
      </c>
      <c r="G36" s="122">
        <v>-2478</v>
      </c>
    </row>
    <row r="37" spans="2:8" s="3" customFormat="1" ht="18" customHeight="1">
      <c r="B37" s="16" t="s">
        <v>80</v>
      </c>
      <c r="C37" s="82">
        <f>SUM(C35:C36)</f>
        <v>349740</v>
      </c>
      <c r="D37" s="82">
        <f>SUM(D35:D36)</f>
        <v>1083065</v>
      </c>
      <c r="E37" s="134">
        <f t="shared" ref="E37:F37" si="5">SUM(E35:E36)</f>
        <v>725889</v>
      </c>
      <c r="F37" s="133">
        <f t="shared" si="5"/>
        <v>869218</v>
      </c>
      <c r="G37" s="133">
        <v>370324</v>
      </c>
    </row>
    <row r="38" spans="2:8" s="3" customFormat="1" ht="18" customHeight="1">
      <c r="B38" s="16"/>
      <c r="C38" s="15"/>
      <c r="D38" s="15"/>
      <c r="E38" s="101"/>
      <c r="F38" s="113"/>
      <c r="G38" s="113" t="s">
        <v>74</v>
      </c>
    </row>
    <row r="39" spans="2:8" s="3" customFormat="1" ht="18" customHeight="1">
      <c r="B39" s="21" t="s">
        <v>44</v>
      </c>
      <c r="C39" s="15"/>
      <c r="D39" s="15"/>
      <c r="E39" s="101"/>
      <c r="F39" s="113"/>
      <c r="G39" s="113" t="s">
        <v>74</v>
      </c>
    </row>
    <row r="40" spans="2:8" s="74" customFormat="1" ht="18" customHeight="1">
      <c r="B40" s="17" t="s">
        <v>45</v>
      </c>
      <c r="C40" s="83">
        <v>349819</v>
      </c>
      <c r="D40" s="83">
        <f>'[2]YTD P&amp;L'!$F$26</f>
        <v>1083086</v>
      </c>
      <c r="E40" s="101">
        <v>723369</v>
      </c>
      <c r="F40" s="113">
        <v>862570</v>
      </c>
      <c r="G40" s="113">
        <v>364930</v>
      </c>
      <c r="H40" s="3"/>
    </row>
    <row r="41" spans="2:8" s="74" customFormat="1" ht="18" customHeight="1">
      <c r="B41" s="17" t="s">
        <v>46</v>
      </c>
      <c r="C41" s="83">
        <v>-79</v>
      </c>
      <c r="D41" s="83">
        <f>'[2]YTD P&amp;L'!$F$27</f>
        <v>-21</v>
      </c>
      <c r="E41" s="101">
        <v>2520</v>
      </c>
      <c r="F41" s="113">
        <v>6648</v>
      </c>
      <c r="G41" s="113">
        <v>5394</v>
      </c>
      <c r="H41" s="3"/>
    </row>
    <row r="42" spans="2:8" s="3" customFormat="1" ht="18" customHeight="1">
      <c r="B42" s="16" t="s">
        <v>80</v>
      </c>
      <c r="C42" s="84">
        <f>SUM(C40:C41)</f>
        <v>349740</v>
      </c>
      <c r="D42" s="84">
        <f>SUM(D40:D41)</f>
        <v>1083065</v>
      </c>
      <c r="E42" s="84">
        <f t="shared" ref="E42:F42" si="6">SUM(E40:E41)</f>
        <v>725889</v>
      </c>
      <c r="F42" s="114">
        <f t="shared" si="6"/>
        <v>869218</v>
      </c>
      <c r="G42" s="114">
        <v>370324</v>
      </c>
    </row>
    <row r="43" spans="2:8" s="3" customFormat="1" ht="18" customHeight="1">
      <c r="B43" s="20"/>
      <c r="C43" s="85"/>
      <c r="D43" s="85"/>
      <c r="E43" s="101"/>
      <c r="F43" s="113"/>
      <c r="G43" s="113" t="s">
        <v>74</v>
      </c>
    </row>
    <row r="44" spans="2:8" s="3" customFormat="1" ht="18" customHeight="1">
      <c r="B44" s="21" t="s">
        <v>47</v>
      </c>
      <c r="C44" s="85"/>
      <c r="D44" s="85"/>
      <c r="E44" s="101"/>
      <c r="F44" s="113"/>
      <c r="G44" s="113" t="s">
        <v>74</v>
      </c>
    </row>
    <row r="45" spans="2:8" s="3" customFormat="1" ht="41.25" customHeight="1">
      <c r="B45" s="32" t="s">
        <v>81</v>
      </c>
      <c r="C45" s="81">
        <f>C40</f>
        <v>349819</v>
      </c>
      <c r="D45" s="81">
        <f>D40</f>
        <v>1083086</v>
      </c>
      <c r="E45" s="104">
        <f t="shared" ref="E45:F45" si="7">E40</f>
        <v>723369</v>
      </c>
      <c r="F45" s="120">
        <f t="shared" si="7"/>
        <v>862570</v>
      </c>
      <c r="G45" s="120">
        <v>364930</v>
      </c>
    </row>
    <row r="46" spans="2:8" s="3" customFormat="1" ht="18" customHeight="1">
      <c r="B46" s="33" t="s">
        <v>82</v>
      </c>
      <c r="C46" s="41">
        <v>-7006</v>
      </c>
      <c r="D46" s="41">
        <f>'[2]YTD P&amp;L'!$F$32</f>
        <v>-438374</v>
      </c>
      <c r="E46" s="101">
        <v>-71130</v>
      </c>
      <c r="F46" s="121">
        <v>-168722</v>
      </c>
      <c r="G46" s="121">
        <v>-2640</v>
      </c>
    </row>
    <row r="47" spans="2:8" s="3" customFormat="1" ht="18" customHeight="1">
      <c r="B47" s="107" t="s">
        <v>83</v>
      </c>
      <c r="C47" s="41">
        <v>0</v>
      </c>
      <c r="D47" s="41">
        <f>'[2]YTD P&amp;L'!$F$34</f>
        <v>28442</v>
      </c>
      <c r="E47" s="101">
        <v>51376</v>
      </c>
      <c r="F47" s="121">
        <v>3352</v>
      </c>
      <c r="G47" s="121">
        <v>3525</v>
      </c>
    </row>
    <row r="48" spans="2:8" s="3" customFormat="1" ht="18" customHeight="1">
      <c r="B48" s="92" t="s">
        <v>84</v>
      </c>
      <c r="C48" s="41">
        <v>0</v>
      </c>
      <c r="D48" s="41">
        <v>0</v>
      </c>
      <c r="E48" s="101">
        <v>9289</v>
      </c>
      <c r="F48" s="121">
        <v>22518</v>
      </c>
      <c r="G48" s="121">
        <v>1526</v>
      </c>
    </row>
    <row r="49" spans="2:11" s="3" customFormat="1" ht="18" customHeight="1">
      <c r="B49" s="107" t="s">
        <v>85</v>
      </c>
      <c r="C49" s="41">
        <v>32832</v>
      </c>
      <c r="D49" s="41">
        <f>'[2]YTD P&amp;L'!$F$33</f>
        <v>14262</v>
      </c>
      <c r="E49" s="101">
        <v>64</v>
      </c>
      <c r="F49" s="122">
        <v>8768</v>
      </c>
      <c r="G49" s="122">
        <v>3363</v>
      </c>
    </row>
    <row r="50" spans="2:11" s="3" customFormat="1" ht="17.25" customHeight="1">
      <c r="B50" s="108" t="s">
        <v>53</v>
      </c>
      <c r="C50" s="86">
        <f>SUM(C45:C49)</f>
        <v>375645</v>
      </c>
      <c r="D50" s="86">
        <f>SUM(D45:D49)</f>
        <v>687416</v>
      </c>
      <c r="E50" s="125">
        <f t="shared" ref="E50:F50" si="8">SUM(E45:E49)</f>
        <v>712968</v>
      </c>
      <c r="F50" s="123">
        <f t="shared" si="8"/>
        <v>728486</v>
      </c>
      <c r="G50" s="123">
        <v>370704</v>
      </c>
    </row>
    <row r="51" spans="2:11" s="3" customFormat="1" ht="18" customHeight="1">
      <c r="B51" s="32" t="s">
        <v>54</v>
      </c>
      <c r="C51" s="80">
        <v>369384</v>
      </c>
      <c r="D51" s="93">
        <f>'[2]YTD P&amp;L'!$F$36</f>
        <v>674713</v>
      </c>
      <c r="E51" s="105">
        <v>702374</v>
      </c>
      <c r="F51" s="124">
        <v>715726</v>
      </c>
      <c r="G51" s="124">
        <v>366479</v>
      </c>
    </row>
    <row r="52" spans="2:11">
      <c r="B52" s="22"/>
      <c r="C52" s="23"/>
      <c r="D52" s="23"/>
      <c r="E52" s="28"/>
      <c r="F52" s="115"/>
      <c r="G52" s="115" t="s">
        <v>74</v>
      </c>
      <c r="H52" s="2"/>
      <c r="I52" s="2"/>
      <c r="J52" s="2"/>
      <c r="K52" s="2"/>
    </row>
    <row r="53" spans="2:11">
      <c r="B53" s="22" t="s">
        <v>55</v>
      </c>
      <c r="C53" s="71">
        <v>8.69</v>
      </c>
      <c r="D53" s="87">
        <f>'[2]YTD P&amp;L'!$F$38</f>
        <v>10.399999999999999</v>
      </c>
      <c r="E53" s="106">
        <v>10.58</v>
      </c>
      <c r="F53" s="116">
        <v>10.75</v>
      </c>
      <c r="G53" s="116">
        <v>5.43</v>
      </c>
      <c r="H53" s="2"/>
      <c r="I53" s="2"/>
      <c r="J53" s="2"/>
      <c r="K53" s="2"/>
    </row>
    <row r="54" spans="2:11">
      <c r="B54" s="25"/>
      <c r="C54" s="71"/>
      <c r="D54" s="71"/>
      <c r="E54" s="28"/>
      <c r="F54" s="88"/>
      <c r="G54" s="88" t="s">
        <v>74</v>
      </c>
      <c r="H54" s="2"/>
      <c r="I54" s="2"/>
      <c r="J54" s="2"/>
      <c r="K54" s="2"/>
    </row>
    <row r="55" spans="2:11">
      <c r="B55" s="22" t="s">
        <v>86</v>
      </c>
      <c r="C55" s="72">
        <f>6470704116/1000</f>
        <v>6470704.1160000004</v>
      </c>
      <c r="D55" s="72">
        <f>'[3]5_Units'!$B$15</f>
        <v>6608618</v>
      </c>
      <c r="E55" s="72">
        <v>6635122</v>
      </c>
      <c r="F55" s="117">
        <v>6657723</v>
      </c>
      <c r="G55" s="117">
        <v>6734559</v>
      </c>
      <c r="H55" s="2"/>
      <c r="I55" s="2"/>
      <c r="J55" s="2"/>
      <c r="K55" s="2"/>
    </row>
    <row r="56" spans="2:11">
      <c r="B56" s="22"/>
      <c r="C56" s="71"/>
      <c r="D56" s="71"/>
      <c r="E56" s="28"/>
      <c r="F56" s="88"/>
      <c r="G56" s="88" t="s">
        <v>74</v>
      </c>
      <c r="H56" s="2"/>
      <c r="I56" s="2"/>
      <c r="J56" s="2"/>
      <c r="K56" s="2"/>
    </row>
    <row r="57" spans="2:11">
      <c r="B57" s="22" t="s">
        <v>58</v>
      </c>
      <c r="C57" s="73"/>
      <c r="D57" s="73"/>
      <c r="E57" s="28"/>
      <c r="F57" s="88"/>
      <c r="G57" s="88" t="s">
        <v>74</v>
      </c>
      <c r="H57" s="2"/>
      <c r="I57" s="2"/>
      <c r="J57" s="2"/>
      <c r="K57" s="2"/>
    </row>
    <row r="58" spans="2:11">
      <c r="B58" s="25" t="s">
        <v>59</v>
      </c>
      <c r="C58" s="73">
        <v>2</v>
      </c>
      <c r="D58" s="73">
        <f>[3]Note6_NAV!$D$10</f>
        <v>2.0606275117394661</v>
      </c>
      <c r="E58" s="106">
        <v>2.06</v>
      </c>
      <c r="F58" s="118">
        <v>2.0699999999999998</v>
      </c>
      <c r="G58" s="118">
        <v>2.0699999999999998</v>
      </c>
      <c r="H58" s="2"/>
      <c r="I58" s="2"/>
      <c r="J58" s="2"/>
      <c r="K58" s="2"/>
    </row>
    <row r="59" spans="2:11">
      <c r="C59" s="77"/>
      <c r="F59" s="119"/>
      <c r="G59" s="2"/>
      <c r="H59" s="2"/>
      <c r="I59" s="2"/>
      <c r="J59" s="2"/>
      <c r="K59" s="2"/>
    </row>
    <row r="60" spans="2:11" customFormat="1">
      <c r="B60" s="22" t="s">
        <v>60</v>
      </c>
      <c r="C60" s="45"/>
      <c r="D60" s="2"/>
      <c r="E60" s="2"/>
    </row>
    <row r="61" spans="2:11" customFormat="1">
      <c r="B61" s="28" t="s">
        <v>87</v>
      </c>
      <c r="C61" s="45"/>
      <c r="D61" s="2"/>
      <c r="E61" s="2"/>
    </row>
    <row r="62" spans="2:11" customFormat="1">
      <c r="B62" s="28" t="s">
        <v>88</v>
      </c>
      <c r="C62" s="45"/>
      <c r="D62" s="2"/>
      <c r="E62" s="2"/>
      <c r="F62" s="2"/>
      <c r="G62" s="2"/>
      <c r="H62" s="2"/>
      <c r="I62" s="2"/>
      <c r="J62" s="2"/>
    </row>
    <row r="63" spans="2:11" customFormat="1">
      <c r="B63" s="88" t="s">
        <v>89</v>
      </c>
      <c r="C63" s="45"/>
      <c r="D63" s="2"/>
      <c r="E63" s="2"/>
      <c r="F63" s="2"/>
      <c r="G63" s="2"/>
      <c r="H63" s="2"/>
      <c r="I63" s="2"/>
      <c r="J63" s="2"/>
    </row>
    <row r="64" spans="2:11" customFormat="1">
      <c r="B64" s="28" t="s">
        <v>90</v>
      </c>
      <c r="C64" s="45"/>
      <c r="D64" s="2"/>
      <c r="E64" s="2"/>
      <c r="F64" s="2"/>
      <c r="G64" s="2"/>
      <c r="H64" s="2"/>
      <c r="I64" s="2"/>
      <c r="J64" s="2"/>
    </row>
    <row r="65" spans="2:10" customFormat="1">
      <c r="B65" s="28"/>
      <c r="C65" s="45"/>
      <c r="D65" s="2"/>
      <c r="E65" s="2"/>
      <c r="F65" s="2"/>
      <c r="G65" s="2"/>
      <c r="H65" s="2"/>
      <c r="I65" s="2"/>
      <c r="J65" s="2"/>
    </row>
    <row r="66" spans="2:10" customFormat="1">
      <c r="B66" s="28"/>
      <c r="C66" s="45"/>
      <c r="D66" s="45"/>
      <c r="E66" s="77"/>
      <c r="F66" s="2"/>
      <c r="G66" s="2"/>
      <c r="H66" s="2"/>
      <c r="I66" s="2"/>
      <c r="J66" s="2"/>
    </row>
    <row r="67" spans="2:10" customFormat="1">
      <c r="B67" s="28"/>
      <c r="C67" s="45"/>
      <c r="D67" s="2"/>
      <c r="E67" s="2"/>
      <c r="F67" s="2"/>
      <c r="G67" s="2"/>
      <c r="H67" s="2"/>
      <c r="I67" s="2"/>
      <c r="J67" s="2"/>
    </row>
    <row r="68" spans="2:10" customFormat="1">
      <c r="B68" s="46"/>
      <c r="C68" s="45"/>
      <c r="D68" s="2"/>
      <c r="E68" s="2"/>
      <c r="F68" s="2"/>
      <c r="G68" s="2"/>
      <c r="H68" s="2"/>
      <c r="I68" s="2"/>
      <c r="J68" s="2"/>
    </row>
    <row r="69" spans="2:10" customFormat="1">
      <c r="B69" s="28"/>
      <c r="C69" s="45"/>
      <c r="D69" s="2"/>
      <c r="E69" s="2"/>
      <c r="F69" s="2"/>
      <c r="G69" s="2"/>
      <c r="H69" s="2"/>
      <c r="I69" s="2"/>
      <c r="J69" s="2"/>
    </row>
    <row r="70" spans="2:10" customFormat="1">
      <c r="B70" s="28"/>
      <c r="C70" s="45"/>
      <c r="D70" s="2"/>
      <c r="E70" s="2"/>
      <c r="F70" s="2"/>
      <c r="G70" s="2"/>
      <c r="H70" s="2"/>
      <c r="I70" s="2"/>
      <c r="J70" s="2"/>
    </row>
  </sheetData>
  <pageMargins left="0.27559055118110237" right="0.19685039370078741" top="0.31496062992125984" bottom="0.23622047244094491" header="0.31496062992125984" footer="0.31496062992125984"/>
  <pageSetup paperSize="8" scale="79"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ba2cea5c-392b-4053-91b0-a5ba14e2a032"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SharedWithUsers xmlns="8022ceb2-b187-4dcc-993c-8fd413e31a36">
      <UserInfo>
        <DisplayName>YUE Pei San/VP-Finance/CLI/SG</DisplayName>
        <AccountId>147</AccountId>
        <AccountType/>
      </UserInfo>
      <UserInfo>
        <DisplayName>CHONG Jasmine/AVP-Finance/CLI/SG</DisplayName>
        <AccountId>351</AccountId>
        <AccountType/>
      </UserInfo>
      <UserInfo>
        <DisplayName>CHEN Allison/Snr Mgr-Investor Relations-CICTML/CLI/SG</DisplayName>
        <AccountId>16</AccountId>
        <AccountType/>
      </UserInfo>
      <UserInfo>
        <DisplayName>HO Mei Peng/Head-Investor Relations-CICTML/CLI/SG</DisplayName>
        <AccountId>14</AccountId>
        <AccountType/>
      </UserInfo>
      <UserInfo>
        <DisplayName>TAM Chantille/Intern-Investor Relations-CICTML/CLI/SG</DisplayName>
        <AccountId>403</AccountId>
        <AccountType/>
      </UserInfo>
      <UserInfo>
        <DisplayName>ONG Clarisse/Mgr-Investor Relations-CICTML/CLI/SG</DisplayName>
        <AccountId>15</AccountId>
        <AccountType/>
      </UserInfo>
      <UserInfo>
        <DisplayName>KHO Alan/AVP-Finance/CLI/SG</DisplayName>
        <AccountId>452</AccountId>
        <AccountType/>
      </UserInfo>
      <UserInfo>
        <DisplayName>TEO Feliz/VP-Finance/CLI/SG</DisplayName>
        <AccountId>193</AccountId>
        <AccountType/>
      </UserInfo>
      <UserInfo>
        <DisplayName>GONG Manli/Snr Exec-Finance/CLI/SG</DisplayName>
        <AccountId>449</AccountId>
        <AccountType/>
      </UserInfo>
    </SharedWithUsers>
    <TaxCatchAll xmlns="d9829f96-5b9f-4850-80c3-a9ce490ee2ba" xsi:nil="true"/>
    <lcf76f155ced4ddcb4097134ff3c332f xmlns="c253e3c8-b769-4ddb-a41e-549349d73d6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2C26FE70F529B45B3E9CB34E50211AC" ma:contentTypeVersion="89" ma:contentTypeDescription="Create a new document." ma:contentTypeScope="" ma:versionID="f5c0d50f883cb805cddb96ac657098e9">
  <xsd:schema xmlns:xsd="http://www.w3.org/2001/XMLSchema" xmlns:xs="http://www.w3.org/2001/XMLSchema" xmlns:p="http://schemas.microsoft.com/office/2006/metadata/properties" xmlns:ns2="c253e3c8-b769-4ddb-a41e-549349d73d64" xmlns:ns3="8022ceb2-b187-4dcc-993c-8fd413e31a36" xmlns:ns4="d9829f96-5b9f-4850-80c3-a9ce490ee2ba" targetNamespace="http://schemas.microsoft.com/office/2006/metadata/properties" ma:root="true" ma:fieldsID="20e2d7af37bc45edd676e8bb86b9ef6a" ns2:_="" ns3:_="" ns4:_="">
    <xsd:import namespace="c253e3c8-b769-4ddb-a41e-549349d73d64"/>
    <xsd:import namespace="8022ceb2-b187-4dcc-993c-8fd413e31a36"/>
    <xsd:import namespace="d9829f96-5b9f-4850-80c3-a9ce490ee2b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53e3c8-b769-4ddb-a41e-549349d73d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2cea5c-392b-4053-91b0-a5ba14e2a0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22ceb2-b187-4dcc-993c-8fd413e31a3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829f96-5b9f-4850-80c3-a9ce490ee2b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b6d0393-3c8e-479d-906a-6ff398c64f98}" ma:internalName="TaxCatchAll" ma:showField="CatchAllData" ma:web="8022ceb2-b187-4dcc-993c-8fd413e31a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15C234-FBD5-4447-BDB6-1BFE66BED842}"/>
</file>

<file path=customXml/itemProps2.xml><?xml version="1.0" encoding="utf-8"?>
<ds:datastoreItem xmlns:ds="http://schemas.openxmlformats.org/officeDocument/2006/customXml" ds:itemID="{8CEF3299-FE2F-4111-8ECA-E950EC1B6E30}"/>
</file>

<file path=customXml/itemProps3.xml><?xml version="1.0" encoding="utf-8"?>
<ds:datastoreItem xmlns:ds="http://schemas.openxmlformats.org/officeDocument/2006/customXml" ds:itemID="{B9C65436-890A-48B6-AB3D-3E49017E25E8}"/>
</file>

<file path=customXml/itemProps4.xml><?xml version="1.0" encoding="utf-8"?>
<ds:datastoreItem xmlns:ds="http://schemas.openxmlformats.org/officeDocument/2006/customXml" ds:itemID="{A2C1DB08-9E49-4902-BF84-297B7291BD1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CapitaLand Commercial Trust</dc:creator>
  <cp:keywords/>
  <dc:description/>
  <cp:lastModifiedBy>CHONG Jasmine/AVP-Finance/CLI/SG</cp:lastModifiedBy>
  <cp:revision/>
  <dcterms:created xsi:type="dcterms:W3CDTF">2011-09-02T08:39:00Z</dcterms:created>
  <dcterms:modified xsi:type="dcterms:W3CDTF">2024-07-25T07:38:03Z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Update Summary">
    <vt:lpwstr/>
  </property>
  <property fmtid="{D5CDD505-2E9C-101B-9397-08002B2CF9AE}" pid="4" name="RoutingRuleDescription">
    <vt:lpwstr/>
  </property>
  <property fmtid="{D5CDD505-2E9C-101B-9397-08002B2CF9AE}" pid="5" name="ContentTypeId">
    <vt:lpwstr>0x01010002C26FE70F529B45B3E9CB34E50211AC</vt:lpwstr>
  </property>
  <property fmtid="{D5CDD505-2E9C-101B-9397-08002B2CF9AE}" pid="6" name="MediaServiceImageTags">
    <vt:lpwstr/>
  </property>
</Properties>
</file>